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Weekend Top 10 - WE 51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<sst xmlns="http://schemas.openxmlformats.org/spreadsheetml/2006/main" count="63" uniqueCount="37">
  <si>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</si>
  <si>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</si>
  <si>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</si>
  <si>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</si>
  <si>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</si>
  <si>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</si>
  <si>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</si>
  <si>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</si>
  <si>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</si>
  <si>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</si>
  <si>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</si>
  <si>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</si>
  <si>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</si>
  <si>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</si>
  <si>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</si>
  <si>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</si>
  <si>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</si>
  <si>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</si>
  <si>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</si>
  <si>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</si>
  <si>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</si>
  <si>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Hobbit: The Battle of Five Armies</t>
  </si>
  <si>
    <t>Forum Hungary</t>
  </si>
  <si>
    <t>n/a</t>
  </si>
  <si>
    <t>Exodus: Gods and Kings</t>
  </si>
  <si>
    <t>InterCom</t>
  </si>
  <si>
    <t>Dumb and Dumber To</t>
  </si>
  <si>
    <t>Freeman</t>
  </si>
  <si>
    <t>The Penguins of Madagascar</t>
  </si>
  <si>
    <t>Paddington</t>
  </si>
  <si>
    <t>A Company</t>
  </si>
  <si>
    <t>Horrible Bosses 2</t>
  </si>
  <si>
    <t>Swing (local)</t>
  </si>
  <si>
    <t>The Hunger Games: Mockingjay - Part I</t>
  </si>
  <si>
    <t>Interstellar</t>
  </si>
  <si>
    <t>Relatos Salvajes/Wild Tales</t>
  </si>
  <si>
    <t>Mozinet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</si>
</sst>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5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9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3" fontId="14" fillId="34" borderId="26" xfId="56" applyNumberFormat="1" applyFont="1" applyFill="1" applyBorder="1" applyAlignment="1" applyProtection="1">
      <alignment vertical="center"/>
      <protection locked="0"/>
    </xf>
    <xf numFmtId="197" fontId="14" fillId="34" borderId="26" xfId="56" applyNumberFormat="1" applyFont="1" applyFill="1" applyBorder="1" applyAlignment="1" applyProtection="1">
      <alignment horizontal="center" vertical="center"/>
      <protection locked="0"/>
    </xf>
    <xf numFmtId="3" fontId="14" fillId="34" borderId="26" xfId="56" applyNumberFormat="1" applyFont="1" applyFill="1" applyBorder="1" applyAlignment="1" applyProtection="1">
      <alignment horizontal="left" vertical="center"/>
      <protection locked="0"/>
    </xf>
    <xf numFmtId="3" fontId="14" fillId="34" borderId="26" xfId="56" applyNumberFormat="1" applyFont="1" applyFill="1" applyBorder="1" applyAlignment="1" applyProtection="1">
      <alignment horizontal="center" vertical="center"/>
      <protection locked="0"/>
    </xf>
    <xf numFmtId="3" fontId="15" fillId="34" borderId="26" xfId="47" applyNumberFormat="1" applyFont="1" applyFill="1" applyBorder="1" applyAlignment="1" applyProtection="1">
      <alignment horizontal="right"/>
      <protection/>
    </xf>
    <xf numFmtId="3" fontId="14" fillId="34" borderId="26" xfId="60" applyNumberFormat="1" applyFont="1" applyFill="1" applyBorder="1" applyAlignment="1" applyProtection="1">
      <alignment horizontal="right"/>
      <protection/>
    </xf>
    <xf numFmtId="191" fontId="14" fillId="34" borderId="26" xfId="60" applyNumberFormat="1" applyFont="1" applyFill="1" applyBorder="1" applyAlignment="1" applyProtection="1">
      <alignment horizontal="right"/>
      <protection/>
    </xf>
    <xf numFmtId="188" fontId="4" fillId="0" borderId="15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3" fontId="14" fillId="34" borderId="26" xfId="0" applyNumberFormat="1" applyFont="1" applyFill="1" applyBorder="1" applyAlignment="1">
      <alignment/>
    </xf>
    <xf numFmtId="3" fontId="15" fillId="34" borderId="26" xfId="0" applyNumberFormat="1" applyFont="1" applyFill="1" applyBorder="1" applyAlignment="1">
      <alignment horizontal="right"/>
    </xf>
    <xf numFmtId="198" fontId="14" fillId="0" borderId="26" xfId="47" applyNumberFormat="1" applyFont="1" applyBorder="1" applyAlignment="1">
      <alignment/>
    </xf>
    <xf numFmtId="198" fontId="14" fillId="0" borderId="26" xfId="47" applyNumberFormat="1" applyFont="1" applyFill="1" applyBorder="1" applyAlignment="1">
      <alignment/>
    </xf>
    <xf numFmtId="198" fontId="15" fillId="0" borderId="26" xfId="47" applyNumberFormat="1" applyFont="1" applyBorder="1" applyAlignment="1">
      <alignment/>
    </xf>
    <xf numFmtId="198" fontId="15" fillId="0" borderId="26" xfId="47" applyNumberFormat="1" applyFont="1" applyFill="1" applyBorder="1" applyAlignment="1">
      <alignment/>
    </xf>
    <xf numFmtId="3" fontId="14" fillId="34" borderId="26" xfId="0" applyNumberFormat="1" applyFont="1" applyFill="1" applyBorder="1" applyAlignment="1">
      <alignment horizontal="right"/>
    </xf>
    <xf numFmtId="3" fontId="14" fillId="34" borderId="26" xfId="43" applyNumberFormat="1" applyFont="1" applyFill="1" applyBorder="1" applyAlignment="1" applyProtection="1">
      <alignment/>
      <protection/>
    </xf>
    <xf numFmtId="3" fontId="15" fillId="34" borderId="26" xfId="47" applyNumberFormat="1" applyFont="1" applyFill="1" applyBorder="1" applyAlignment="1">
      <alignment/>
    </xf>
    <xf numFmtId="3" fontId="15" fillId="35" borderId="26" xfId="0" applyNumberFormat="1" applyFont="1" applyFill="1" applyBorder="1" applyAlignment="1">
      <alignment horizontal="right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8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42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ál 21" xfId="56"/>
    <cellStyle name="Note" xfId="57"/>
    <cellStyle name="Output" xfId="58"/>
    <cellStyle name="Percent" xfId="59"/>
    <cellStyle name="Százalék 20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4021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97330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51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18-21 DECEMBER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P7" sqref="P7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7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3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9" t="s">
        <v>0</v>
      </c>
      <c r="D2" s="81" t="s">
        <v>1</v>
      </c>
      <c r="E2" s="81" t="s">
        <v>2</v>
      </c>
      <c r="F2" s="84" t="s">
        <v>3</v>
      </c>
      <c r="G2" s="84" t="s">
        <v>4</v>
      </c>
      <c r="H2" s="84" t="s">
        <v>5</v>
      </c>
      <c r="I2" s="74" t="s">
        <v>18</v>
      </c>
      <c r="J2" s="74"/>
      <c r="K2" s="74" t="s">
        <v>6</v>
      </c>
      <c r="L2" s="74"/>
      <c r="M2" s="74" t="s">
        <v>7</v>
      </c>
      <c r="N2" s="74"/>
      <c r="O2" s="74" t="s">
        <v>8</v>
      </c>
      <c r="P2" s="74"/>
      <c r="Q2" s="74" t="s">
        <v>9</v>
      </c>
      <c r="R2" s="74"/>
      <c r="S2" s="74"/>
      <c r="T2" s="74"/>
      <c r="U2" s="74" t="s">
        <v>10</v>
      </c>
      <c r="V2" s="74"/>
      <c r="W2" s="74" t="s">
        <v>11</v>
      </c>
      <c r="X2" s="74"/>
      <c r="Y2" s="75"/>
    </row>
    <row r="3" spans="1:25" ht="30" customHeight="1">
      <c r="A3" s="13"/>
      <c r="B3" s="14"/>
      <c r="C3" s="80"/>
      <c r="D3" s="82"/>
      <c r="E3" s="83"/>
      <c r="F3" s="85"/>
      <c r="G3" s="85"/>
      <c r="H3" s="85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15" t="s">
        <v>13</v>
      </c>
      <c r="O3" s="15" t="s">
        <v>12</v>
      </c>
      <c r="P3" s="15" t="s">
        <v>13</v>
      </c>
      <c r="Q3" s="51" t="s">
        <v>12</v>
      </c>
      <c r="R3" s="51" t="s">
        <v>13</v>
      </c>
      <c r="S3" s="52" t="s">
        <v>14</v>
      </c>
      <c r="T3" s="52" t="s">
        <v>15</v>
      </c>
      <c r="U3" s="60" t="s">
        <v>12</v>
      </c>
      <c r="V3" s="61" t="s">
        <v>16</v>
      </c>
      <c r="W3" s="15" t="s">
        <v>12</v>
      </c>
      <c r="X3" s="15" t="s">
        <v>13</v>
      </c>
      <c r="Y3" s="43" t="s">
        <v>15</v>
      </c>
    </row>
    <row r="4" spans="1:25" ht="30" customHeight="1">
      <c r="A4" s="40">
        <v>1</v>
      </c>
      <c r="B4" s="41"/>
      <c r="C4" s="53" t="s">
        <v>21</v>
      </c>
      <c r="D4" s="54">
        <v>41963</v>
      </c>
      <c r="E4" s="55" t="s">
        <v>22</v>
      </c>
      <c r="F4" s="56">
        <v>61</v>
      </c>
      <c r="G4" s="56" t="s">
        <v>23</v>
      </c>
      <c r="H4" s="56">
        <v>1</v>
      </c>
      <c r="I4" s="62">
        <v>37890500</v>
      </c>
      <c r="J4" s="62">
        <v>27338</v>
      </c>
      <c r="K4" s="62">
        <v>36667549</v>
      </c>
      <c r="L4" s="62">
        <v>26242</v>
      </c>
      <c r="M4" s="62">
        <v>56048927</v>
      </c>
      <c r="N4" s="62">
        <v>38875</v>
      </c>
      <c r="O4" s="62">
        <v>53316166</v>
      </c>
      <c r="P4" s="62">
        <v>36582</v>
      </c>
      <c r="Q4" s="57">
        <f aca="true" t="shared" si="0" ref="Q4:R6">+I4+K4+M4+O4</f>
        <v>183923142</v>
      </c>
      <c r="R4" s="57">
        <f t="shared" si="0"/>
        <v>129037</v>
      </c>
      <c r="S4" s="58" t="e">
        <f>IF(Q4&lt;&gt;0,R4/G4,"")</f>
        <v>#VALUE!</v>
      </c>
      <c r="T4" s="58">
        <f>IF(Q4&lt;&gt;0,Q4/R4,"")</f>
        <v>1425.351968815146</v>
      </c>
      <c r="U4" s="63">
        <v>0</v>
      </c>
      <c r="V4" s="59">
        <f>IF(U4&lt;&gt;0,-(U4-Q4)/U4,"")</f>
      </c>
      <c r="W4" s="44">
        <v>183923142</v>
      </c>
      <c r="X4" s="44">
        <v>129037</v>
      </c>
      <c r="Y4" s="58">
        <f>W4/X4</f>
        <v>1425.351968815146</v>
      </c>
    </row>
    <row r="5" spans="1:25" ht="30" customHeight="1">
      <c r="A5" s="40">
        <v>2</v>
      </c>
      <c r="B5" s="41"/>
      <c r="C5" s="53" t="s">
        <v>24</v>
      </c>
      <c r="D5" s="54">
        <v>41984</v>
      </c>
      <c r="E5" s="55" t="s">
        <v>25</v>
      </c>
      <c r="F5" s="56">
        <v>58</v>
      </c>
      <c r="G5" s="56" t="s">
        <v>23</v>
      </c>
      <c r="H5" s="56">
        <v>2</v>
      </c>
      <c r="I5" s="64">
        <v>2879184</v>
      </c>
      <c r="J5" s="65">
        <v>1983</v>
      </c>
      <c r="K5" s="65">
        <v>4599249</v>
      </c>
      <c r="L5" s="65">
        <v>3237</v>
      </c>
      <c r="M5" s="65">
        <v>8863424</v>
      </c>
      <c r="N5" s="65">
        <v>6008</v>
      </c>
      <c r="O5" s="65">
        <v>8939281</v>
      </c>
      <c r="P5" s="65">
        <v>6110</v>
      </c>
      <c r="Q5" s="57">
        <f t="shared" si="0"/>
        <v>25281138</v>
      </c>
      <c r="R5" s="57">
        <f t="shared" si="0"/>
        <v>17338</v>
      </c>
      <c r="S5" s="58" t="e">
        <f>IF(Q5&lt;&gt;0,R5/G5,"")</f>
        <v>#VALUE!</v>
      </c>
      <c r="T5" s="58">
        <f>IF(Q5&lt;&gt;0,Q5/R5,"")</f>
        <v>1458.134617602953</v>
      </c>
      <c r="U5" s="63">
        <v>45563520</v>
      </c>
      <c r="V5" s="59">
        <f>IF(U5&lt;&gt;0,-(U5-Q5)/U5,"")</f>
        <v>-0.4451451951034512</v>
      </c>
      <c r="W5" s="66">
        <v>83388332</v>
      </c>
      <c r="X5" s="67">
        <v>57459</v>
      </c>
      <c r="Y5" s="58">
        <f>W5/X5</f>
        <v>1451.266677108895</v>
      </c>
    </row>
    <row r="6" spans="1:25" ht="30" customHeight="1">
      <c r="A6" s="40">
        <v>3</v>
      </c>
      <c r="B6" s="41"/>
      <c r="C6" s="53" t="s">
        <v>26</v>
      </c>
      <c r="D6" s="54">
        <v>41984</v>
      </c>
      <c r="E6" s="55" t="s">
        <v>27</v>
      </c>
      <c r="F6" s="56">
        <v>45</v>
      </c>
      <c r="G6" s="56" t="s">
        <v>23</v>
      </c>
      <c r="H6" s="56">
        <v>2</v>
      </c>
      <c r="I6" s="68">
        <v>2838700</v>
      </c>
      <c r="J6" s="68">
        <v>2179</v>
      </c>
      <c r="K6" s="68">
        <v>4448470</v>
      </c>
      <c r="L6" s="68">
        <v>3367</v>
      </c>
      <c r="M6" s="68">
        <v>8994711</v>
      </c>
      <c r="N6" s="68">
        <v>6647</v>
      </c>
      <c r="O6" s="68">
        <v>8838944</v>
      </c>
      <c r="P6" s="68">
        <v>6568</v>
      </c>
      <c r="Q6" s="57">
        <f t="shared" si="0"/>
        <v>25120825</v>
      </c>
      <c r="R6" s="57">
        <f t="shared" si="0"/>
        <v>18761</v>
      </c>
      <c r="S6" s="58" t="e">
        <f>IF(Q6&lt;&gt;0,R6/G6,"")</f>
        <v>#VALUE!</v>
      </c>
      <c r="T6" s="58">
        <f>IF(Q6&lt;&gt;0,Q6/R6,"")</f>
        <v>1338.9917914823304</v>
      </c>
      <c r="U6" s="63">
        <v>51510878</v>
      </c>
      <c r="V6" s="59">
        <f>IF(U6&lt;&gt;0,-(U6-Q6)/U6,"")</f>
        <v>-0.5123199996707491</v>
      </c>
      <c r="W6" s="63">
        <v>88099241</v>
      </c>
      <c r="X6" s="63">
        <v>66696</v>
      </c>
      <c r="Y6" s="58">
        <f>W6/X6</f>
        <v>1320.9074157370758</v>
      </c>
    </row>
    <row r="7" spans="1:25" ht="30" customHeight="1">
      <c r="A7" s="40">
        <v>4</v>
      </c>
      <c r="B7" s="41"/>
      <c r="C7" s="53" t="s">
        <v>28</v>
      </c>
      <c r="D7" s="54">
        <v>41970</v>
      </c>
      <c r="E7" s="55" t="s">
        <v>25</v>
      </c>
      <c r="F7" s="56">
        <v>62</v>
      </c>
      <c r="G7" s="56" t="s">
        <v>23</v>
      </c>
      <c r="H7" s="56">
        <v>4</v>
      </c>
      <c r="I7" s="64">
        <v>2259130</v>
      </c>
      <c r="J7" s="65">
        <v>2283</v>
      </c>
      <c r="K7" s="65">
        <v>3043390</v>
      </c>
      <c r="L7" s="65">
        <v>2614</v>
      </c>
      <c r="M7" s="65">
        <v>8360771</v>
      </c>
      <c r="N7" s="65">
        <v>6179</v>
      </c>
      <c r="O7" s="65">
        <v>9531195</v>
      </c>
      <c r="P7" s="65">
        <v>6908</v>
      </c>
      <c r="Q7" s="57">
        <f aca="true" t="shared" si="1" ref="Q7:R12">+I7+K7+M7+O7</f>
        <v>23194486</v>
      </c>
      <c r="R7" s="57">
        <f t="shared" si="1"/>
        <v>17984</v>
      </c>
      <c r="S7" s="58" t="e">
        <f aca="true" t="shared" si="2" ref="S7:S12">IF(Q7&lt;&gt;0,R7/G7,"")</f>
        <v>#VALUE!</v>
      </c>
      <c r="T7" s="58">
        <f aca="true" t="shared" si="3" ref="T7:T12">IF(Q7&lt;&gt;0,Q7/R7,"")</f>
        <v>1289.728981316726</v>
      </c>
      <c r="U7" s="63">
        <v>31596790</v>
      </c>
      <c r="V7" s="59">
        <f aca="true" t="shared" si="4" ref="V7:V12">IF(U7&lt;&gt;0,-(U7-Q7)/U7,"")</f>
        <v>-0.2659227092372358</v>
      </c>
      <c r="W7" s="66">
        <v>218600734</v>
      </c>
      <c r="X7" s="67">
        <v>168152</v>
      </c>
      <c r="Y7" s="58">
        <f aca="true" t="shared" si="5" ref="Y7:Y12">W7/X7</f>
        <v>1300.0186378990438</v>
      </c>
    </row>
    <row r="8" spans="1:25" ht="30" customHeight="1">
      <c r="A8" s="40">
        <v>5</v>
      </c>
      <c r="B8" s="41"/>
      <c r="C8" s="53" t="s">
        <v>29</v>
      </c>
      <c r="D8" s="54">
        <v>41984</v>
      </c>
      <c r="E8" s="55" t="s">
        <v>30</v>
      </c>
      <c r="F8" s="56">
        <v>55</v>
      </c>
      <c r="G8" s="56" t="s">
        <v>23</v>
      </c>
      <c r="H8" s="56">
        <v>2</v>
      </c>
      <c r="I8" s="69">
        <v>713790</v>
      </c>
      <c r="J8" s="69">
        <v>763</v>
      </c>
      <c r="K8" s="69">
        <v>1554870</v>
      </c>
      <c r="L8" s="69">
        <v>1348</v>
      </c>
      <c r="M8" s="69">
        <v>4397043</v>
      </c>
      <c r="N8" s="69">
        <v>3469</v>
      </c>
      <c r="O8" s="69">
        <v>4899395</v>
      </c>
      <c r="P8" s="69">
        <v>3941</v>
      </c>
      <c r="Q8" s="57">
        <f t="shared" si="1"/>
        <v>11565098</v>
      </c>
      <c r="R8" s="57">
        <f t="shared" si="1"/>
        <v>9521</v>
      </c>
      <c r="S8" s="58" t="e">
        <f t="shared" si="2"/>
        <v>#VALUE!</v>
      </c>
      <c r="T8" s="58">
        <f t="shared" si="3"/>
        <v>1214.6936246192627</v>
      </c>
      <c r="U8" s="63">
        <v>13511065</v>
      </c>
      <c r="V8" s="59">
        <f t="shared" si="4"/>
        <v>-0.14402765437069542</v>
      </c>
      <c r="W8" s="70">
        <v>30878178</v>
      </c>
      <c r="X8" s="70">
        <v>25105</v>
      </c>
      <c r="Y8" s="58">
        <f t="shared" si="5"/>
        <v>1229.9612826130253</v>
      </c>
    </row>
    <row r="9" spans="1:25" ht="30" customHeight="1">
      <c r="A9" s="40">
        <v>6</v>
      </c>
      <c r="B9" s="41"/>
      <c r="C9" s="53" t="s">
        <v>31</v>
      </c>
      <c r="D9" s="54">
        <v>41970</v>
      </c>
      <c r="E9" s="55" t="s">
        <v>25</v>
      </c>
      <c r="F9" s="56">
        <v>51</v>
      </c>
      <c r="G9" s="56" t="s">
        <v>23</v>
      </c>
      <c r="H9" s="56">
        <v>4</v>
      </c>
      <c r="I9" s="64">
        <v>1194140</v>
      </c>
      <c r="J9" s="65">
        <v>901</v>
      </c>
      <c r="K9" s="65">
        <v>2216750</v>
      </c>
      <c r="L9" s="65">
        <v>1684</v>
      </c>
      <c r="M9" s="65">
        <v>4191319</v>
      </c>
      <c r="N9" s="65">
        <v>2990</v>
      </c>
      <c r="O9" s="65">
        <v>3673935</v>
      </c>
      <c r="P9" s="65">
        <v>2603</v>
      </c>
      <c r="Q9" s="57">
        <f t="shared" si="1"/>
        <v>11276144</v>
      </c>
      <c r="R9" s="57">
        <f t="shared" si="1"/>
        <v>8178</v>
      </c>
      <c r="S9" s="58" t="e">
        <f t="shared" si="2"/>
        <v>#VALUE!</v>
      </c>
      <c r="T9" s="58">
        <f t="shared" si="3"/>
        <v>1378.8388359011983</v>
      </c>
      <c r="U9" s="63">
        <v>14739921</v>
      </c>
      <c r="V9" s="59">
        <f t="shared" si="4"/>
        <v>-0.23499291481955703</v>
      </c>
      <c r="W9" s="66">
        <v>119594760</v>
      </c>
      <c r="X9" s="67">
        <v>89699</v>
      </c>
      <c r="Y9" s="58">
        <f t="shared" si="5"/>
        <v>1333.289780265109</v>
      </c>
    </row>
    <row r="10" spans="1:25" ht="30" customHeight="1">
      <c r="A10" s="40">
        <v>7</v>
      </c>
      <c r="B10" s="41"/>
      <c r="C10" s="53" t="s">
        <v>32</v>
      </c>
      <c r="D10" s="54">
        <v>41977</v>
      </c>
      <c r="E10" s="55" t="s">
        <v>30</v>
      </c>
      <c r="F10" s="56">
        <v>59</v>
      </c>
      <c r="G10" s="56" t="s">
        <v>23</v>
      </c>
      <c r="H10" s="56">
        <v>3</v>
      </c>
      <c r="I10" s="69">
        <v>1058040</v>
      </c>
      <c r="J10" s="69">
        <v>828</v>
      </c>
      <c r="K10" s="69">
        <v>1630090</v>
      </c>
      <c r="L10" s="69">
        <v>1234</v>
      </c>
      <c r="M10" s="69">
        <v>3445880</v>
      </c>
      <c r="N10" s="69">
        <v>2533</v>
      </c>
      <c r="O10" s="69">
        <v>3353750</v>
      </c>
      <c r="P10" s="69">
        <v>2529</v>
      </c>
      <c r="Q10" s="57">
        <f t="shared" si="1"/>
        <v>9487760</v>
      </c>
      <c r="R10" s="57">
        <f t="shared" si="1"/>
        <v>7124</v>
      </c>
      <c r="S10" s="58" t="e">
        <f t="shared" si="2"/>
        <v>#VALUE!</v>
      </c>
      <c r="T10" s="58">
        <f t="shared" si="3"/>
        <v>1331.8023582257158</v>
      </c>
      <c r="U10" s="63">
        <v>13460980</v>
      </c>
      <c r="V10" s="59">
        <f t="shared" si="4"/>
        <v>-0.29516573087546377</v>
      </c>
      <c r="W10" s="70">
        <v>47985356</v>
      </c>
      <c r="X10" s="70">
        <v>36769</v>
      </c>
      <c r="Y10" s="58">
        <f t="shared" si="5"/>
        <v>1305.0492534471973</v>
      </c>
    </row>
    <row r="11" spans="1:25" ht="30" customHeight="1">
      <c r="A11" s="40">
        <v>8</v>
      </c>
      <c r="B11" s="41"/>
      <c r="C11" s="53" t="s">
        <v>33</v>
      </c>
      <c r="D11" s="54">
        <v>41963</v>
      </c>
      <c r="E11" s="55" t="s">
        <v>22</v>
      </c>
      <c r="F11" s="56">
        <v>60</v>
      </c>
      <c r="G11" s="56" t="s">
        <v>23</v>
      </c>
      <c r="H11" s="56">
        <v>5</v>
      </c>
      <c r="I11" s="62">
        <v>1052455</v>
      </c>
      <c r="J11" s="62">
        <v>860</v>
      </c>
      <c r="K11" s="62">
        <v>1752252</v>
      </c>
      <c r="L11" s="62">
        <v>1365</v>
      </c>
      <c r="M11" s="62">
        <v>3241095</v>
      </c>
      <c r="N11" s="62">
        <v>2346</v>
      </c>
      <c r="O11" s="62">
        <v>2863294</v>
      </c>
      <c r="P11" s="62">
        <v>2029</v>
      </c>
      <c r="Q11" s="57">
        <f t="shared" si="1"/>
        <v>8909096</v>
      </c>
      <c r="R11" s="57">
        <f t="shared" si="1"/>
        <v>6600</v>
      </c>
      <c r="S11" s="58" t="e">
        <f t="shared" si="2"/>
        <v>#VALUE!</v>
      </c>
      <c r="T11" s="58">
        <f t="shared" si="3"/>
        <v>1349.8630303030302</v>
      </c>
      <c r="U11" s="63">
        <v>14077070</v>
      </c>
      <c r="V11" s="59">
        <f t="shared" si="4"/>
        <v>-0.36712000437591064</v>
      </c>
      <c r="W11" s="62">
        <v>304423200</v>
      </c>
      <c r="X11" s="62">
        <v>229880</v>
      </c>
      <c r="Y11" s="58">
        <f t="shared" si="5"/>
        <v>1324.2700539411867</v>
      </c>
    </row>
    <row r="12" spans="1:25" ht="30" customHeight="1">
      <c r="A12" s="40">
        <v>9</v>
      </c>
      <c r="B12" s="41"/>
      <c r="C12" s="53" t="s">
        <v>34</v>
      </c>
      <c r="D12" s="54">
        <v>41949</v>
      </c>
      <c r="E12" s="55" t="s">
        <v>25</v>
      </c>
      <c r="F12" s="56">
        <v>56</v>
      </c>
      <c r="G12" s="56" t="s">
        <v>23</v>
      </c>
      <c r="H12" s="56">
        <v>7</v>
      </c>
      <c r="I12" s="64">
        <v>886550</v>
      </c>
      <c r="J12" s="65">
        <v>676</v>
      </c>
      <c r="K12" s="65">
        <v>1389749</v>
      </c>
      <c r="L12" s="65">
        <v>986</v>
      </c>
      <c r="M12" s="65">
        <v>2338664</v>
      </c>
      <c r="N12" s="65">
        <v>1531</v>
      </c>
      <c r="O12" s="65">
        <v>2371180</v>
      </c>
      <c r="P12" s="65">
        <v>1591</v>
      </c>
      <c r="Q12" s="57">
        <f t="shared" si="1"/>
        <v>6986143</v>
      </c>
      <c r="R12" s="57">
        <f t="shared" si="1"/>
        <v>4784</v>
      </c>
      <c r="S12" s="58" t="e">
        <f t="shared" si="2"/>
        <v>#VALUE!</v>
      </c>
      <c r="T12" s="58">
        <f t="shared" si="3"/>
        <v>1460.3141722408027</v>
      </c>
      <c r="U12" s="63">
        <v>11145632</v>
      </c>
      <c r="V12" s="59">
        <f t="shared" si="4"/>
        <v>-0.3731945393495856</v>
      </c>
      <c r="W12" s="66">
        <v>351298263</v>
      </c>
      <c r="X12" s="67">
        <v>251931</v>
      </c>
      <c r="Y12" s="58">
        <f t="shared" si="5"/>
        <v>1394.422532360051</v>
      </c>
    </row>
    <row r="13" spans="1:25" ht="30" customHeight="1">
      <c r="A13" s="40">
        <v>10</v>
      </c>
      <c r="B13" s="41"/>
      <c r="C13" s="53" t="s">
        <v>35</v>
      </c>
      <c r="D13" s="54">
        <v>41963</v>
      </c>
      <c r="E13" s="55" t="s">
        <v>36</v>
      </c>
      <c r="F13" s="56">
        <v>22</v>
      </c>
      <c r="G13" s="56" t="s">
        <v>23</v>
      </c>
      <c r="H13" s="56">
        <v>1</v>
      </c>
      <c r="I13" s="62"/>
      <c r="J13" s="62"/>
      <c r="K13" s="62"/>
      <c r="L13" s="62"/>
      <c r="M13" s="62"/>
      <c r="N13" s="62"/>
      <c r="O13" s="62"/>
      <c r="P13" s="62"/>
      <c r="Q13" s="57">
        <v>4389130</v>
      </c>
      <c r="R13" s="57">
        <v>3244</v>
      </c>
      <c r="S13" s="58" t="e">
        <f>IF(Q13&lt;&gt;0,R13/G13,"")</f>
        <v>#VALUE!</v>
      </c>
      <c r="T13" s="58">
        <f>IF(Q13&lt;&gt;0,Q13/R13,"")</f>
        <v>1352.9993834771888</v>
      </c>
      <c r="U13" s="71">
        <v>0</v>
      </c>
      <c r="V13" s="59">
        <f>IF(U13&lt;&gt;0,-(U13-Q13)/U13,"")</f>
      </c>
      <c r="W13" s="62">
        <v>5300520</v>
      </c>
      <c r="X13" s="62">
        <v>4015</v>
      </c>
      <c r="Y13" s="58">
        <f>W13/X13</f>
        <v>1320.1793275217933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46"/>
      <c r="J14" s="46"/>
      <c r="K14" s="46"/>
      <c r="L14" s="46"/>
      <c r="M14" s="46"/>
      <c r="N14" s="46"/>
      <c r="O14" s="46"/>
      <c r="P14" s="46"/>
      <c r="Q14" s="47"/>
      <c r="R14" s="48"/>
      <c r="S14" s="49"/>
      <c r="T14" s="46"/>
      <c r="U14" s="46"/>
      <c r="V14" s="46"/>
      <c r="W14" s="46"/>
      <c r="X14" s="46"/>
      <c r="Y14" s="46"/>
    </row>
    <row r="15" spans="1:25" ht="17.25" thickBot="1">
      <c r="A15" s="22"/>
      <c r="B15" s="76" t="s">
        <v>17</v>
      </c>
      <c r="C15" s="77"/>
      <c r="D15" s="77"/>
      <c r="E15" s="78"/>
      <c r="F15" s="23"/>
      <c r="G15" s="23">
        <f>SUM(G4:G14)</f>
        <v>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310132962</v>
      </c>
      <c r="R15" s="27">
        <f>SUM(R4:R14)</f>
        <v>222571</v>
      </c>
      <c r="S15" s="28" t="e">
        <f>R15/G15</f>
        <v>#DIV/0!</v>
      </c>
      <c r="T15" s="45">
        <f>Q15/R15</f>
        <v>1393.4113698550125</v>
      </c>
      <c r="U15" s="50">
        <v>201413191</v>
      </c>
      <c r="V15" s="38">
        <f>IF(U15&lt;&gt;0,-(U15-Q15)/U15,"")</f>
        <v>0.5397847601749183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2" t="s">
        <v>19</v>
      </c>
      <c r="V16" s="72"/>
      <c r="W16" s="72"/>
      <c r="X16" s="72"/>
      <c r="Y16" s="72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3"/>
      <c r="V17" s="73"/>
      <c r="W17" s="73"/>
      <c r="X17" s="73"/>
      <c r="Y17" s="73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3"/>
      <c r="V18" s="73"/>
      <c r="W18" s="73"/>
      <c r="X18" s="73"/>
      <c r="Y18" s="73"/>
    </row>
  </sheetData>
  <sheetProtection/>
  <mergeCells count="15"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Michal</cp:lastModifiedBy>
  <cp:lastPrinted>2008-10-22T07:58:06Z</cp:lastPrinted>
  <dcterms:created xsi:type="dcterms:W3CDTF">2006-04-04T07:29:08Z</dcterms:created>
  <dcterms:modified xsi:type="dcterms:W3CDTF">2014-12-22T14:13:20Z</dcterms:modified>
  <cp:category/>
  <cp:version/>
  <cp:contentType/>
  <cp:contentStatus/>
</cp:coreProperties>
</file>