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<sst xmlns="http://schemas.openxmlformats.org/spreadsheetml/2006/main" count="67" uniqueCount="44">
  <si>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</si>
  <si>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</si>
  <si>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</si>
  <si>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</si>
  <si>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</si>
  <si>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</si>
  <si>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</si>
  <si>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</si>
  <si>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</si>
  <si>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</si>
  <si>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</si>
  <si>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</si>
  <si>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</si>
  <si>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</si>
  <si>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</si>
  <si>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</si>
  <si>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</si>
  <si>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</si>
  <si>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</si>
  <si>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</si>
  <si>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</si>
  <si>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Parker</t>
  </si>
  <si>
    <t>28.02.2013</t>
  </si>
  <si>
    <t>Pro Video</t>
  </si>
  <si>
    <t>n/a</t>
  </si>
  <si>
    <t>I Give it a Year</t>
  </si>
  <si>
    <t>InterCom</t>
  </si>
  <si>
    <t>Identity Thief</t>
  </si>
  <si>
    <t>UIP</t>
  </si>
  <si>
    <t>The Penguin King 3D</t>
  </si>
  <si>
    <t>MTVA</t>
  </si>
  <si>
    <t>This is 40</t>
  </si>
  <si>
    <t>Hansel &amp; Gretel: Witch Hunters</t>
  </si>
  <si>
    <t>27+1</t>
  </si>
  <si>
    <t>Animals United</t>
  </si>
  <si>
    <t>Forum Hungary</t>
  </si>
  <si>
    <t>Django Unchained</t>
  </si>
  <si>
    <t>1+43+3</t>
  </si>
  <si>
    <t>A Good Day to Die Hard</t>
  </si>
  <si>
    <t>42+3+1</t>
  </si>
  <si>
    <t>Life of Pi</t>
  </si>
  <si>
    <t>20.12.2012</t>
  </si>
  <si>
    <t>16+34+2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</si>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</sst>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2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2" fillId="0" borderId="26" xfId="58" applyFont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vertical="center"/>
      <protection locked="0"/>
    </xf>
    <xf numFmtId="197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horizontal="left" vertical="center"/>
      <protection locked="0"/>
    </xf>
    <xf numFmtId="3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5" applyNumberFormat="1" applyFont="1" applyFill="1" applyBorder="1" applyAlignment="1" applyProtection="1">
      <alignment horizontal="right"/>
      <protection/>
    </xf>
    <xf numFmtId="3" fontId="15" fillId="25" borderId="26" xfId="57" applyNumberFormat="1" applyFont="1" applyFill="1" applyBorder="1">
      <alignment/>
      <protection/>
    </xf>
    <xf numFmtId="0" fontId="0" fillId="0" borderId="0" xfId="58">
      <alignment/>
      <protection/>
    </xf>
    <xf numFmtId="3" fontId="14" fillId="25" borderId="26" xfId="40" applyNumberFormat="1" applyFont="1" applyFill="1" applyBorder="1" applyAlignment="1" applyProtection="1">
      <alignment/>
      <protection/>
    </xf>
    <xf numFmtId="3" fontId="15" fillId="25" borderId="26" xfId="40" applyNumberFormat="1" applyFont="1" applyFill="1" applyBorder="1" applyAlignment="1" applyProtection="1">
      <alignment/>
      <protection/>
    </xf>
    <xf numFmtId="3" fontId="14" fillId="25" borderId="26" xfId="0" applyNumberFormat="1" applyFont="1" applyFill="1" applyBorder="1" applyAlignment="1">
      <alignment/>
    </xf>
    <xf numFmtId="0" fontId="35" fillId="25" borderId="26" xfId="58" applyFont="1" applyFill="1" applyBorder="1" applyAlignment="1">
      <alignment vertical="center"/>
      <protection/>
    </xf>
    <xf numFmtId="0" fontId="14" fillId="25" borderId="26" xfId="58" applyFont="1" applyFill="1" applyBorder="1" applyAlignment="1" applyProtection="1">
      <alignment horizontal="left" vertical="center"/>
      <protection locked="0"/>
    </xf>
    <xf numFmtId="0" fontId="14" fillId="25" borderId="26" xfId="58" applyFont="1" applyFill="1" applyBorder="1" applyAlignment="1" applyProtection="1">
      <alignment horizontal="center" vertical="center"/>
      <protection locked="0"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1" xfId="58"/>
    <cellStyle name="Followed Hyperlink" xfId="59"/>
    <cellStyle name="Összesen" xfId="60"/>
    <cellStyle name="Percent" xfId="61"/>
    <cellStyle name="Rossz" xfId="62"/>
    <cellStyle name="Semleges" xfId="63"/>
    <cellStyle name="Számítás" xfId="64"/>
    <cellStyle name="Százalék 20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78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495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FEBRUARY - 3 MARCH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28125" style="0" customWidth="1"/>
    <col min="4" max="4" width="14.7109375" style="0" customWidth="1"/>
    <col min="5" max="5" width="20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8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15" t="s">
        <v>13</v>
      </c>
      <c r="O3" s="15" t="s">
        <v>12</v>
      </c>
      <c r="P3" s="15" t="s">
        <v>13</v>
      </c>
      <c r="Q3" s="49" t="s">
        <v>12</v>
      </c>
      <c r="R3" s="49" t="s">
        <v>13</v>
      </c>
      <c r="S3" s="48" t="s">
        <v>14</v>
      </c>
      <c r="T3" s="48" t="s">
        <v>15</v>
      </c>
      <c r="U3" s="69" t="s">
        <v>12</v>
      </c>
      <c r="V3" s="70" t="s">
        <v>16</v>
      </c>
      <c r="W3" s="15" t="s">
        <v>12</v>
      </c>
      <c r="X3" s="15" t="s">
        <v>13</v>
      </c>
      <c r="Y3" s="48" t="s">
        <v>15</v>
      </c>
    </row>
    <row r="4" spans="1:25" s="62" customFormat="1" ht="30" customHeight="1">
      <c r="A4" s="50">
        <v>1</v>
      </c>
      <c r="B4" s="51"/>
      <c r="C4" s="52" t="s">
        <v>38</v>
      </c>
      <c r="D4" s="53">
        <v>41319</v>
      </c>
      <c r="E4" s="54" t="s">
        <v>26</v>
      </c>
      <c r="F4" s="55" t="s">
        <v>39</v>
      </c>
      <c r="G4" s="55" t="s">
        <v>24</v>
      </c>
      <c r="H4" s="55">
        <v>3</v>
      </c>
      <c r="I4" s="71">
        <v>1700465</v>
      </c>
      <c r="J4" s="72">
        <v>1259</v>
      </c>
      <c r="K4" s="72">
        <v>4217438</v>
      </c>
      <c r="L4" s="72">
        <v>3141</v>
      </c>
      <c r="M4" s="72">
        <v>9551976</v>
      </c>
      <c r="N4" s="72">
        <v>6935</v>
      </c>
      <c r="O4" s="72">
        <v>5070588</v>
      </c>
      <c r="P4" s="72">
        <v>3659</v>
      </c>
      <c r="Q4" s="57">
        <f aca="true" t="shared" si="0" ref="Q4:Q13">+I4+K4+M4+O4</f>
        <v>20540467</v>
      </c>
      <c r="R4" s="57">
        <f aca="true" t="shared" si="1" ref="R4:R13">+J4+L4+N4+P4</f>
        <v>14994</v>
      </c>
      <c r="S4" s="58" t="e">
        <f aca="true" t="shared" si="2" ref="S4:S12">IF(Q4&lt;&gt;0,R4/G4,"")</f>
        <v>#VALUE!</v>
      </c>
      <c r="T4" s="58">
        <f aca="true" t="shared" si="3" ref="T4:T12">IF(Q4&lt;&gt;0,Q4/R4,"")</f>
        <v>1369.9124316393224</v>
      </c>
      <c r="U4" s="59">
        <v>40975296</v>
      </c>
      <c r="V4" s="60">
        <f>IF(U4&lt;&gt;0,-(U4-Q4)/U4,"")</f>
        <v>-0.49871095501055074</v>
      </c>
      <c r="W4" s="73">
        <v>182433606</v>
      </c>
      <c r="X4" s="73">
        <v>135293</v>
      </c>
      <c r="Y4" s="58">
        <f aca="true" t="shared" si="4" ref="Y4:Y12">W4/X4</f>
        <v>1348.4334444501933</v>
      </c>
    </row>
    <row r="5" spans="1:25" s="62" customFormat="1" ht="30" customHeight="1">
      <c r="A5" s="50">
        <v>2</v>
      </c>
      <c r="B5" s="51"/>
      <c r="C5" s="52" t="s">
        <v>21</v>
      </c>
      <c r="D5" s="53" t="s">
        <v>22</v>
      </c>
      <c r="E5" s="54" t="s">
        <v>23</v>
      </c>
      <c r="F5" s="55">
        <v>29</v>
      </c>
      <c r="G5" s="55" t="s">
        <v>24</v>
      </c>
      <c r="H5" s="55">
        <v>1</v>
      </c>
      <c r="I5" s="56">
        <v>1863110</v>
      </c>
      <c r="J5" s="56">
        <v>1356</v>
      </c>
      <c r="K5" s="56">
        <v>3163665</v>
      </c>
      <c r="L5" s="56">
        <v>2281</v>
      </c>
      <c r="M5" s="56">
        <v>5725175</v>
      </c>
      <c r="N5" s="56">
        <v>4097</v>
      </c>
      <c r="O5" s="56">
        <v>3636000</v>
      </c>
      <c r="P5" s="56">
        <v>2579</v>
      </c>
      <c r="Q5" s="57">
        <f t="shared" si="0"/>
        <v>14387950</v>
      </c>
      <c r="R5" s="57">
        <f t="shared" si="1"/>
        <v>10313</v>
      </c>
      <c r="S5" s="58" t="e">
        <f t="shared" si="2"/>
        <v>#VALUE!</v>
      </c>
      <c r="T5" s="58">
        <f t="shared" si="3"/>
        <v>1395.1275089692622</v>
      </c>
      <c r="U5" s="59">
        <v>0</v>
      </c>
      <c r="V5" s="60">
        <f aca="true" t="shared" si="5" ref="V5:V13">IF(U5&lt;&gt;0,-(U5-Q5)/U5,"")</f>
      </c>
      <c r="W5" s="61">
        <v>14387950</v>
      </c>
      <c r="X5" s="61">
        <v>10313</v>
      </c>
      <c r="Y5" s="58">
        <f t="shared" si="4"/>
        <v>1395.1275089692622</v>
      </c>
    </row>
    <row r="6" spans="1:25" s="62" customFormat="1" ht="30" customHeight="1">
      <c r="A6" s="50">
        <v>3</v>
      </c>
      <c r="B6" s="51"/>
      <c r="C6" s="52" t="s">
        <v>25</v>
      </c>
      <c r="D6" s="53" t="s">
        <v>22</v>
      </c>
      <c r="E6" s="54" t="s">
        <v>43</v>
      </c>
      <c r="F6" s="55">
        <v>27</v>
      </c>
      <c r="G6" s="55" t="s">
        <v>24</v>
      </c>
      <c r="H6" s="55">
        <v>1</v>
      </c>
      <c r="I6" s="63">
        <v>1608410</v>
      </c>
      <c r="J6" s="63">
        <v>1184</v>
      </c>
      <c r="K6" s="63">
        <v>3314115</v>
      </c>
      <c r="L6" s="63">
        <v>2462</v>
      </c>
      <c r="M6" s="63">
        <v>6105110</v>
      </c>
      <c r="N6" s="63">
        <v>4423</v>
      </c>
      <c r="O6" s="63">
        <v>3223710</v>
      </c>
      <c r="P6" s="63">
        <v>2316</v>
      </c>
      <c r="Q6" s="57">
        <f t="shared" si="0"/>
        <v>14251345</v>
      </c>
      <c r="R6" s="57">
        <f t="shared" si="1"/>
        <v>10385</v>
      </c>
      <c r="S6" s="58" t="e">
        <f t="shared" si="2"/>
        <v>#VALUE!</v>
      </c>
      <c r="T6" s="58">
        <f t="shared" si="3"/>
        <v>1372.3009147809341</v>
      </c>
      <c r="U6" s="59">
        <v>0</v>
      </c>
      <c r="V6" s="60">
        <f t="shared" si="5"/>
      </c>
      <c r="W6" s="64">
        <v>14251345</v>
      </c>
      <c r="X6" s="64">
        <v>10385</v>
      </c>
      <c r="Y6" s="58">
        <f t="shared" si="4"/>
        <v>1372.3009147809341</v>
      </c>
    </row>
    <row r="7" spans="1:25" s="62" customFormat="1" ht="30" customHeight="1">
      <c r="A7" s="50">
        <v>4</v>
      </c>
      <c r="B7" s="51"/>
      <c r="C7" s="52" t="s">
        <v>27</v>
      </c>
      <c r="D7" s="53">
        <v>41326</v>
      </c>
      <c r="E7" s="54" t="s">
        <v>28</v>
      </c>
      <c r="F7" s="55">
        <v>31</v>
      </c>
      <c r="G7" s="55">
        <v>34</v>
      </c>
      <c r="H7" s="55">
        <v>2</v>
      </c>
      <c r="I7" s="65">
        <v>1074495</v>
      </c>
      <c r="J7" s="65">
        <v>832</v>
      </c>
      <c r="K7" s="65">
        <v>2936595</v>
      </c>
      <c r="L7" s="65">
        <v>2284</v>
      </c>
      <c r="M7" s="65">
        <v>6169156</v>
      </c>
      <c r="N7" s="65">
        <v>4682</v>
      </c>
      <c r="O7" s="65">
        <v>3362873</v>
      </c>
      <c r="P7" s="65">
        <v>2488</v>
      </c>
      <c r="Q7" s="57">
        <f t="shared" si="0"/>
        <v>13543119</v>
      </c>
      <c r="R7" s="57">
        <f t="shared" si="1"/>
        <v>10286</v>
      </c>
      <c r="S7" s="58">
        <f t="shared" si="2"/>
        <v>302.52941176470586</v>
      </c>
      <c r="T7" s="58">
        <f t="shared" si="3"/>
        <v>1316.655551234688</v>
      </c>
      <c r="U7" s="59">
        <v>22733655</v>
      </c>
      <c r="V7" s="60">
        <f t="shared" si="5"/>
        <v>-0.40427005688262624</v>
      </c>
      <c r="W7" s="41">
        <v>41369323</v>
      </c>
      <c r="X7" s="41">
        <v>31328</v>
      </c>
      <c r="Y7" s="58">
        <f t="shared" si="4"/>
        <v>1320.5223123084781</v>
      </c>
    </row>
    <row r="8" spans="1:25" s="62" customFormat="1" ht="30" customHeight="1">
      <c r="A8" s="50">
        <v>5</v>
      </c>
      <c r="B8" s="51"/>
      <c r="C8" s="52" t="s">
        <v>29</v>
      </c>
      <c r="D8" s="53">
        <v>41326</v>
      </c>
      <c r="E8" s="54" t="s">
        <v>30</v>
      </c>
      <c r="F8" s="55">
        <v>26</v>
      </c>
      <c r="G8" s="55" t="s">
        <v>24</v>
      </c>
      <c r="H8" s="55">
        <v>2</v>
      </c>
      <c r="I8" s="56">
        <v>388250</v>
      </c>
      <c r="J8" s="56">
        <v>292</v>
      </c>
      <c r="K8" s="65">
        <v>905780</v>
      </c>
      <c r="L8" s="65">
        <v>649</v>
      </c>
      <c r="M8" s="65">
        <v>3852522</v>
      </c>
      <c r="N8" s="65">
        <v>2748</v>
      </c>
      <c r="O8" s="65">
        <v>3133136</v>
      </c>
      <c r="P8" s="65">
        <v>2250</v>
      </c>
      <c r="Q8" s="57">
        <f t="shared" si="0"/>
        <v>8279688</v>
      </c>
      <c r="R8" s="57">
        <f t="shared" si="1"/>
        <v>5939</v>
      </c>
      <c r="S8" s="58" t="e">
        <f t="shared" si="2"/>
        <v>#VALUE!</v>
      </c>
      <c r="T8" s="58">
        <f t="shared" si="3"/>
        <v>1394.1215692877588</v>
      </c>
      <c r="U8" s="59">
        <v>10469740</v>
      </c>
      <c r="V8" s="60">
        <f t="shared" si="5"/>
        <v>-0.20917921552970753</v>
      </c>
      <c r="W8" s="41">
        <v>20699867</v>
      </c>
      <c r="X8" s="41">
        <v>15818</v>
      </c>
      <c r="Y8" s="58">
        <f t="shared" si="4"/>
        <v>1308.6273233025668</v>
      </c>
    </row>
    <row r="9" spans="1:25" s="62" customFormat="1" ht="30" customHeight="1">
      <c r="A9" s="50">
        <v>6</v>
      </c>
      <c r="B9" s="51"/>
      <c r="C9" s="52" t="s">
        <v>36</v>
      </c>
      <c r="D9" s="53">
        <v>41291</v>
      </c>
      <c r="E9" s="54" t="s">
        <v>26</v>
      </c>
      <c r="F9" s="55" t="s">
        <v>37</v>
      </c>
      <c r="G9" s="55" t="s">
        <v>24</v>
      </c>
      <c r="H9" s="55">
        <v>7</v>
      </c>
      <c r="I9" s="71">
        <v>795360</v>
      </c>
      <c r="J9" s="72">
        <v>604</v>
      </c>
      <c r="K9" s="72">
        <v>1692543</v>
      </c>
      <c r="L9" s="72">
        <v>1238</v>
      </c>
      <c r="M9" s="72">
        <v>3242860</v>
      </c>
      <c r="N9" s="72">
        <v>2344</v>
      </c>
      <c r="O9" s="72">
        <v>1726370</v>
      </c>
      <c r="P9" s="72">
        <v>1196</v>
      </c>
      <c r="Q9" s="57">
        <f t="shared" si="0"/>
        <v>7457133</v>
      </c>
      <c r="R9" s="57">
        <f t="shared" si="1"/>
        <v>5382</v>
      </c>
      <c r="S9" s="58" t="e">
        <f t="shared" si="2"/>
        <v>#VALUE!</v>
      </c>
      <c r="T9" s="58">
        <f t="shared" si="3"/>
        <v>1385.5691192865106</v>
      </c>
      <c r="U9" s="59">
        <v>9117570</v>
      </c>
      <c r="V9" s="60">
        <f t="shared" si="5"/>
        <v>-0.18211398431819004</v>
      </c>
      <c r="W9" s="73">
        <v>243868043</v>
      </c>
      <c r="X9" s="73">
        <v>187183</v>
      </c>
      <c r="Y9" s="58">
        <f t="shared" si="4"/>
        <v>1302.8322176693396</v>
      </c>
    </row>
    <row r="10" spans="1:25" s="62" customFormat="1" ht="30" customHeight="1">
      <c r="A10" s="50">
        <v>7</v>
      </c>
      <c r="B10" s="51"/>
      <c r="C10" s="52" t="s">
        <v>31</v>
      </c>
      <c r="D10" s="53">
        <v>41305</v>
      </c>
      <c r="E10" s="54" t="s">
        <v>28</v>
      </c>
      <c r="F10" s="55">
        <v>36</v>
      </c>
      <c r="G10" s="55">
        <v>36</v>
      </c>
      <c r="H10" s="55">
        <v>5</v>
      </c>
      <c r="I10" s="65">
        <v>525875</v>
      </c>
      <c r="J10" s="65">
        <v>383</v>
      </c>
      <c r="K10" s="65">
        <v>1404775</v>
      </c>
      <c r="L10" s="65">
        <v>1025</v>
      </c>
      <c r="M10" s="65">
        <v>2845780</v>
      </c>
      <c r="N10" s="65">
        <v>2059</v>
      </c>
      <c r="O10" s="65">
        <v>1554790</v>
      </c>
      <c r="P10" s="65">
        <v>1116</v>
      </c>
      <c r="Q10" s="57">
        <f t="shared" si="0"/>
        <v>6331220</v>
      </c>
      <c r="R10" s="57">
        <f t="shared" si="1"/>
        <v>4583</v>
      </c>
      <c r="S10" s="58">
        <f t="shared" si="2"/>
        <v>127.30555555555556</v>
      </c>
      <c r="T10" s="58">
        <f t="shared" si="3"/>
        <v>1381.4575605498583</v>
      </c>
      <c r="U10" s="59">
        <v>11250015</v>
      </c>
      <c r="V10" s="60">
        <f>IF(U10&lt;&gt;0,-(U10-Q10)/U10,"")</f>
        <v>-0.4372256392547032</v>
      </c>
      <c r="W10" s="41">
        <v>117452690</v>
      </c>
      <c r="X10" s="41">
        <v>90651</v>
      </c>
      <c r="Y10" s="58">
        <f t="shared" si="4"/>
        <v>1295.6579629568344</v>
      </c>
    </row>
    <row r="11" spans="1:25" s="62" customFormat="1" ht="30" customHeight="1">
      <c r="A11" s="50">
        <v>8</v>
      </c>
      <c r="B11" s="51"/>
      <c r="C11" s="52" t="s">
        <v>32</v>
      </c>
      <c r="D11" s="53">
        <v>41312</v>
      </c>
      <c r="E11" s="54" t="s">
        <v>28</v>
      </c>
      <c r="F11" s="55" t="s">
        <v>33</v>
      </c>
      <c r="G11" s="55">
        <v>27</v>
      </c>
      <c r="H11" s="55">
        <v>4</v>
      </c>
      <c r="I11" s="65">
        <v>389130</v>
      </c>
      <c r="J11" s="65">
        <v>260</v>
      </c>
      <c r="K11" s="65">
        <v>1179921</v>
      </c>
      <c r="L11" s="65">
        <v>775</v>
      </c>
      <c r="M11" s="65">
        <v>3110642</v>
      </c>
      <c r="N11" s="65">
        <v>2126</v>
      </c>
      <c r="O11" s="65">
        <v>1524442</v>
      </c>
      <c r="P11" s="65">
        <v>972</v>
      </c>
      <c r="Q11" s="57">
        <f t="shared" si="0"/>
        <v>6204135</v>
      </c>
      <c r="R11" s="57">
        <f t="shared" si="1"/>
        <v>4133</v>
      </c>
      <c r="S11" s="58">
        <f t="shared" si="2"/>
        <v>153.07407407407408</v>
      </c>
      <c r="T11" s="58">
        <f t="shared" si="3"/>
        <v>1501.121461408178</v>
      </c>
      <c r="U11" s="59">
        <v>9637235</v>
      </c>
      <c r="V11" s="60">
        <f>IF(U11&lt;&gt;0,-(U11-Q11)/U11,"")</f>
        <v>-0.35623288214928867</v>
      </c>
      <c r="W11" s="41">
        <v>75861060</v>
      </c>
      <c r="X11" s="41">
        <v>50258</v>
      </c>
      <c r="Y11" s="58">
        <f t="shared" si="4"/>
        <v>1509.4325281547217</v>
      </c>
    </row>
    <row r="12" spans="1:25" s="62" customFormat="1" ht="30" customHeight="1">
      <c r="A12" s="50">
        <v>9</v>
      </c>
      <c r="B12" s="51"/>
      <c r="C12" s="66" t="s">
        <v>34</v>
      </c>
      <c r="D12" s="53">
        <v>41298</v>
      </c>
      <c r="E12" s="67" t="s">
        <v>35</v>
      </c>
      <c r="F12" s="68">
        <v>25</v>
      </c>
      <c r="G12" s="68" t="s">
        <v>24</v>
      </c>
      <c r="H12" s="68">
        <v>6</v>
      </c>
      <c r="I12" s="65">
        <v>145416</v>
      </c>
      <c r="J12" s="65">
        <v>127</v>
      </c>
      <c r="K12" s="65">
        <v>481725</v>
      </c>
      <c r="L12" s="65">
        <v>406</v>
      </c>
      <c r="M12" s="65">
        <v>2646940</v>
      </c>
      <c r="N12" s="65">
        <v>2165</v>
      </c>
      <c r="O12" s="65">
        <v>2512390</v>
      </c>
      <c r="P12" s="65">
        <v>2089</v>
      </c>
      <c r="Q12" s="57">
        <f t="shared" si="0"/>
        <v>5786471</v>
      </c>
      <c r="R12" s="57">
        <f t="shared" si="1"/>
        <v>4787</v>
      </c>
      <c r="S12" s="58" t="e">
        <f t="shared" si="2"/>
        <v>#VALUE!</v>
      </c>
      <c r="T12" s="58">
        <f t="shared" si="3"/>
        <v>1208.7885941090453</v>
      </c>
      <c r="U12" s="59">
        <v>9173900</v>
      </c>
      <c r="V12" s="60">
        <f>IF(U12&lt;&gt;0,-(U12-Q12)/U12,"")</f>
        <v>-0.3692463401606732</v>
      </c>
      <c r="W12" s="41">
        <v>73428167</v>
      </c>
      <c r="X12" s="41">
        <v>61536</v>
      </c>
      <c r="Y12" s="58">
        <f t="shared" si="4"/>
        <v>1193.2554439677588</v>
      </c>
    </row>
    <row r="13" spans="1:25" s="62" customFormat="1" ht="30" customHeight="1">
      <c r="A13" s="50">
        <v>10</v>
      </c>
      <c r="B13" s="51"/>
      <c r="C13" s="52" t="s">
        <v>40</v>
      </c>
      <c r="D13" s="53" t="s">
        <v>41</v>
      </c>
      <c r="E13" s="54" t="s">
        <v>26</v>
      </c>
      <c r="F13" s="55" t="s">
        <v>42</v>
      </c>
      <c r="G13" s="55" t="s">
        <v>24</v>
      </c>
      <c r="H13" s="55">
        <v>11</v>
      </c>
      <c r="I13" s="71">
        <v>320570</v>
      </c>
      <c r="J13" s="72">
        <v>206</v>
      </c>
      <c r="K13" s="72">
        <v>725530</v>
      </c>
      <c r="L13" s="72">
        <v>472</v>
      </c>
      <c r="M13" s="72">
        <v>1880970</v>
      </c>
      <c r="N13" s="72">
        <v>1202</v>
      </c>
      <c r="O13" s="72">
        <v>1551940</v>
      </c>
      <c r="P13" s="72">
        <v>1025</v>
      </c>
      <c r="Q13" s="57">
        <f t="shared" si="0"/>
        <v>4479010</v>
      </c>
      <c r="R13" s="57">
        <f t="shared" si="1"/>
        <v>2905</v>
      </c>
      <c r="S13" s="58" t="e">
        <v>#VALUE!</v>
      </c>
      <c r="T13" s="58">
        <v>1531</v>
      </c>
      <c r="U13" s="59">
        <v>4707090</v>
      </c>
      <c r="V13" s="60">
        <f t="shared" si="5"/>
        <v>-0.048454565347167786</v>
      </c>
      <c r="W13" s="73">
        <v>410492745</v>
      </c>
      <c r="X13" s="73">
        <v>283911</v>
      </c>
      <c r="Y13" s="58">
        <v>1444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3"/>
      <c r="J14" s="43"/>
      <c r="K14" s="43"/>
      <c r="L14" s="43"/>
      <c r="M14" s="43"/>
      <c r="N14" s="43"/>
      <c r="O14" s="43"/>
      <c r="P14" s="43"/>
      <c r="Q14" s="44"/>
      <c r="R14" s="45"/>
      <c r="S14" s="46"/>
      <c r="T14" s="43"/>
      <c r="U14" s="43"/>
      <c r="V14" s="43"/>
      <c r="W14" s="43"/>
      <c r="X14" s="43"/>
      <c r="Y14" s="43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97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101260538</v>
      </c>
      <c r="R15" s="27">
        <f>SUM(R4:R14)</f>
        <v>73707</v>
      </c>
      <c r="S15" s="28">
        <f>R15/G15</f>
        <v>759.8659793814433</v>
      </c>
      <c r="T15" s="42">
        <f>Q15/R15</f>
        <v>1373.825254046427</v>
      </c>
      <c r="U15" s="47">
        <v>133313457</v>
      </c>
      <c r="V15" s="38">
        <f>IF(U15&lt;&gt;0,-(U15-Q15)/U15,"")</f>
        <v>-0.24043273440880017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2013-03-07T11:32:54Z</dcterms:modified>
  <cp:category/>
  <cp:version/>
  <cp:contentType/>
  <cp:contentStatus/>
</cp:coreProperties>
</file>