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0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<sst xmlns="http://schemas.openxmlformats.org/spreadsheetml/2006/main" count="63" uniqueCount="41">
  <si>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</si>
  <si>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</si>
  <si>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</si>
  <si>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</si>
  <si>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</si>
  <si>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</si>
  <si>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</si>
  <si>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</si>
  <si>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</si>
  <si>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</si>
  <si>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</si>
  <si>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</si>
  <si>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</si>
  <si>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</si>
  <si>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</si>
  <si>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</si>
  <si>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</si>
  <si>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</si>
  <si>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</si>
  <si>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</si>
  <si>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Star Trek Into Darkness</t>
  </si>
  <si>
    <t>UIP</t>
  </si>
  <si>
    <t>20+38+1+1</t>
  </si>
  <si>
    <t>The Great Gatsby</t>
  </si>
  <si>
    <t>InterCom</t>
  </si>
  <si>
    <t>13+35+2</t>
  </si>
  <si>
    <t>n/a</t>
  </si>
  <si>
    <t>Iron Man 3</t>
  </si>
  <si>
    <t>Forum Hungary</t>
  </si>
  <si>
    <t>25+12+42+1+1</t>
  </si>
  <si>
    <t>The Big Wedding</t>
  </si>
  <si>
    <t>Pro Video</t>
  </si>
  <si>
    <t>Zambezia</t>
  </si>
  <si>
    <t>ADS Service</t>
  </si>
  <si>
    <t>Jurassic Park 3D</t>
  </si>
  <si>
    <t>Oblivion</t>
  </si>
  <si>
    <t>Side Effects</t>
  </si>
  <si>
    <t>Croods</t>
  </si>
  <si>
    <t>4+26+41+2+1</t>
  </si>
  <si>
    <t>Hummingbird</t>
  </si>
  <si>
    <t>Big Bang Media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</si>
</sst>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14" fillId="25" borderId="26" xfId="0" applyFont="1" applyFill="1" applyBorder="1" applyAlignment="1">
      <alignment horizontal="right"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78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495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MAY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E4" sqref="E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3.8515625" style="0" customWidth="1"/>
    <col min="4" max="4" width="14.8515625" style="0" customWidth="1"/>
    <col min="5" max="5" width="16.00390625" style="0" customWidth="1"/>
    <col min="6" max="6" width="16.281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4">
        <v>1</v>
      </c>
      <c r="B4" s="55"/>
      <c r="C4" s="56" t="s">
        <v>20</v>
      </c>
      <c r="D4" s="57">
        <v>41410</v>
      </c>
      <c r="E4" s="58" t="s">
        <v>21</v>
      </c>
      <c r="F4" s="59" t="s">
        <v>22</v>
      </c>
      <c r="G4" s="59">
        <v>69</v>
      </c>
      <c r="H4" s="59">
        <v>1</v>
      </c>
      <c r="I4" s="60">
        <v>6885780</v>
      </c>
      <c r="J4" s="60">
        <v>4492</v>
      </c>
      <c r="K4" s="60">
        <v>9437486</v>
      </c>
      <c r="L4" s="60">
        <v>5917</v>
      </c>
      <c r="M4" s="60">
        <v>12876007</v>
      </c>
      <c r="N4" s="60">
        <v>7986</v>
      </c>
      <c r="O4" s="60">
        <v>13600862</v>
      </c>
      <c r="P4" s="60">
        <v>8456</v>
      </c>
      <c r="Q4" s="61">
        <f aca="true" t="shared" si="0" ref="Q4:R8">+I4+K4+M4+O4</f>
        <v>42800135</v>
      </c>
      <c r="R4" s="61">
        <f t="shared" si="0"/>
        <v>26851</v>
      </c>
      <c r="S4" s="62">
        <f>IF(Q4&lt;&gt;0,R4/G4,"")</f>
        <v>389.1449275362319</v>
      </c>
      <c r="T4" s="62">
        <f>IF(Q4&lt;&gt;0,Q4/R4,"")</f>
        <v>1593.9866299206733</v>
      </c>
      <c r="U4" s="63">
        <v>3556580</v>
      </c>
      <c r="V4" s="64">
        <f>IF(U4&lt;&gt;0,-(U4-Q4)/U4,"")</f>
        <v>11.03407065214335</v>
      </c>
      <c r="W4" s="46">
        <v>51001943</v>
      </c>
      <c r="X4" s="46">
        <v>31081</v>
      </c>
      <c r="Y4" s="62">
        <f>W4/X4</f>
        <v>1640.9363598339821</v>
      </c>
    </row>
    <row r="5" spans="1:25" s="65" customFormat="1" ht="30" customHeight="1">
      <c r="A5" s="54">
        <v>2</v>
      </c>
      <c r="B5" s="55"/>
      <c r="C5" s="56" t="s">
        <v>23</v>
      </c>
      <c r="D5" s="57">
        <v>41410</v>
      </c>
      <c r="E5" s="58" t="s">
        <v>24</v>
      </c>
      <c r="F5" s="59" t="s">
        <v>25</v>
      </c>
      <c r="G5" s="59" t="s">
        <v>26</v>
      </c>
      <c r="H5" s="59">
        <v>1</v>
      </c>
      <c r="I5" s="66">
        <v>6117862</v>
      </c>
      <c r="J5" s="66">
        <v>4169</v>
      </c>
      <c r="K5" s="66">
        <v>9934963</v>
      </c>
      <c r="L5" s="66">
        <v>6463</v>
      </c>
      <c r="M5" s="66">
        <v>11634374</v>
      </c>
      <c r="N5" s="66">
        <v>7743</v>
      </c>
      <c r="O5" s="66">
        <v>13358643</v>
      </c>
      <c r="P5" s="66">
        <v>8848</v>
      </c>
      <c r="Q5" s="61">
        <f t="shared" si="0"/>
        <v>41045842</v>
      </c>
      <c r="R5" s="61">
        <f t="shared" si="0"/>
        <v>27223</v>
      </c>
      <c r="S5" s="62" t="e">
        <f>IF(Q5&lt;&gt;0,R5/G5,"")</f>
        <v>#VALUE!</v>
      </c>
      <c r="T5" s="62">
        <f>IF(Q5&lt;&gt;0,Q5/R5,"")</f>
        <v>1507.7633618631305</v>
      </c>
      <c r="U5" s="63">
        <v>0</v>
      </c>
      <c r="V5" s="64">
        <f>IF(U5&lt;&gt;0,-(U5-Q5)/U5,"")</f>
      </c>
      <c r="W5" s="67">
        <v>41045842</v>
      </c>
      <c r="X5" s="67">
        <v>27223</v>
      </c>
      <c r="Y5" s="62">
        <f>W5/X5</f>
        <v>1507.7633618631305</v>
      </c>
    </row>
    <row r="6" spans="1:25" s="65" customFormat="1" ht="30" customHeight="1">
      <c r="A6" s="54">
        <v>3</v>
      </c>
      <c r="B6" s="55"/>
      <c r="C6" s="58" t="s">
        <v>27</v>
      </c>
      <c r="D6" s="57">
        <v>41389</v>
      </c>
      <c r="E6" s="58" t="s">
        <v>28</v>
      </c>
      <c r="F6" s="59" t="s">
        <v>29</v>
      </c>
      <c r="G6" s="59" t="s">
        <v>26</v>
      </c>
      <c r="H6" s="59">
        <v>4</v>
      </c>
      <c r="I6" s="60">
        <v>2803805</v>
      </c>
      <c r="J6" s="60">
        <v>2104</v>
      </c>
      <c r="K6" s="60">
        <v>5462245</v>
      </c>
      <c r="L6" s="60">
        <v>3895</v>
      </c>
      <c r="M6" s="60">
        <v>9338451</v>
      </c>
      <c r="N6" s="60">
        <v>6471</v>
      </c>
      <c r="O6" s="60">
        <v>8713624</v>
      </c>
      <c r="P6" s="60">
        <v>5941</v>
      </c>
      <c r="Q6" s="61">
        <f t="shared" si="0"/>
        <v>26318125</v>
      </c>
      <c r="R6" s="61">
        <f t="shared" si="0"/>
        <v>18411</v>
      </c>
      <c r="S6" s="62" t="e">
        <f>IF(Q6&lt;&gt;0,R6/G6,"")</f>
        <v>#VALUE!</v>
      </c>
      <c r="T6" s="62">
        <f>IF(Q6&lt;&gt;0,Q6/R6,"")</f>
        <v>1429.478301015697</v>
      </c>
      <c r="U6" s="63">
        <v>55039529</v>
      </c>
      <c r="V6" s="64">
        <f>IF(U6&lt;&gt;0,-(U6-Q6)/U6,"")</f>
        <v>-0.5218322998367229</v>
      </c>
      <c r="W6" s="46">
        <v>383248689</v>
      </c>
      <c r="X6" s="46">
        <v>259219</v>
      </c>
      <c r="Y6" s="62">
        <f>W6/X6</f>
        <v>1478.4745292590435</v>
      </c>
    </row>
    <row r="7" spans="1:25" s="65" customFormat="1" ht="30" customHeight="1">
      <c r="A7" s="54">
        <v>4</v>
      </c>
      <c r="B7" s="55"/>
      <c r="C7" s="56" t="s">
        <v>30</v>
      </c>
      <c r="D7" s="57">
        <v>41396</v>
      </c>
      <c r="E7" s="58" t="s">
        <v>31</v>
      </c>
      <c r="F7" s="59">
        <v>30</v>
      </c>
      <c r="G7" s="59" t="s">
        <v>26</v>
      </c>
      <c r="H7" s="59">
        <v>3</v>
      </c>
      <c r="I7" s="68">
        <v>887360</v>
      </c>
      <c r="J7" s="70">
        <v>665</v>
      </c>
      <c r="K7" s="68">
        <v>1890930</v>
      </c>
      <c r="L7" s="68">
        <v>1440</v>
      </c>
      <c r="M7" s="68">
        <v>2689625</v>
      </c>
      <c r="N7" s="68">
        <v>2017</v>
      </c>
      <c r="O7" s="68">
        <v>2755800</v>
      </c>
      <c r="P7" s="68">
        <v>2065</v>
      </c>
      <c r="Q7" s="61">
        <f t="shared" si="0"/>
        <v>8223715</v>
      </c>
      <c r="R7" s="61">
        <f t="shared" si="0"/>
        <v>6187</v>
      </c>
      <c r="S7" s="62" t="e">
        <f>IF(Q7&lt;&gt;0,R7/G7,"")</f>
        <v>#VALUE!</v>
      </c>
      <c r="T7" s="62">
        <f>IF(Q7&lt;&gt;0,Q7/R7,"")</f>
        <v>1329.1926620332956</v>
      </c>
      <c r="U7" s="63">
        <v>15533094</v>
      </c>
      <c r="V7" s="64">
        <f>IF(U7&lt;&gt;0,-(U7-Q7)/U7,"")</f>
        <v>-0.47056813021282173</v>
      </c>
      <c r="W7" s="69">
        <v>52231543</v>
      </c>
      <c r="X7" s="69">
        <v>39434</v>
      </c>
      <c r="Y7" s="62">
        <f>W7/X7</f>
        <v>1324.5306841811635</v>
      </c>
    </row>
    <row r="8" spans="1:25" s="65" customFormat="1" ht="30" customHeight="1">
      <c r="A8" s="54">
        <v>5</v>
      </c>
      <c r="B8" s="55"/>
      <c r="C8" s="71" t="s">
        <v>39</v>
      </c>
      <c r="D8" s="57">
        <v>41403</v>
      </c>
      <c r="E8" s="72" t="s">
        <v>40</v>
      </c>
      <c r="F8" s="73">
        <v>22</v>
      </c>
      <c r="G8" s="73" t="s">
        <v>26</v>
      </c>
      <c r="H8" s="73">
        <v>2</v>
      </c>
      <c r="I8" s="47">
        <v>769985</v>
      </c>
      <c r="J8" s="47">
        <v>554</v>
      </c>
      <c r="K8" s="60">
        <v>1488930</v>
      </c>
      <c r="L8" s="60">
        <v>1061</v>
      </c>
      <c r="M8" s="60">
        <v>2536155</v>
      </c>
      <c r="N8" s="60">
        <v>1788</v>
      </c>
      <c r="O8" s="60">
        <v>2776055</v>
      </c>
      <c r="P8" s="60">
        <v>1956</v>
      </c>
      <c r="Q8" s="61">
        <f t="shared" si="0"/>
        <v>7571125</v>
      </c>
      <c r="R8" s="61">
        <f t="shared" si="0"/>
        <v>5359</v>
      </c>
      <c r="S8" s="62" t="e">
        <f>IF(Q8&lt;&gt;0,R8/G8,"")</f>
        <v>#VALUE!</v>
      </c>
      <c r="T8" s="62">
        <f>IF(Q8&lt;&gt;0,Q8/R8,"")</f>
        <v>1412.7869005411458</v>
      </c>
      <c r="U8" s="63">
        <v>13178469</v>
      </c>
      <c r="V8" s="64">
        <f>IF(U8&lt;&gt;0,-(U8-Q8)/U8,"")</f>
        <v>-0.4254928246976185</v>
      </c>
      <c r="W8" s="46">
        <v>24191410</v>
      </c>
      <c r="X8" s="46">
        <v>17228</v>
      </c>
      <c r="Y8" s="62">
        <f>W8/X8</f>
        <v>1404.19143255166</v>
      </c>
    </row>
    <row r="9" spans="1:25" s="65" customFormat="1" ht="30" customHeight="1">
      <c r="A9" s="54">
        <v>6</v>
      </c>
      <c r="B9" s="55"/>
      <c r="C9" s="56" t="s">
        <v>32</v>
      </c>
      <c r="D9" s="57">
        <v>41403</v>
      </c>
      <c r="E9" s="58" t="s">
        <v>33</v>
      </c>
      <c r="F9" s="59">
        <v>27</v>
      </c>
      <c r="G9" s="59" t="s">
        <v>26</v>
      </c>
      <c r="H9" s="59">
        <v>2</v>
      </c>
      <c r="I9" s="66"/>
      <c r="J9" s="66"/>
      <c r="K9" s="66"/>
      <c r="L9" s="66"/>
      <c r="M9" s="66"/>
      <c r="N9" s="66"/>
      <c r="O9" s="66"/>
      <c r="P9" s="66"/>
      <c r="Q9" s="61">
        <v>7376979</v>
      </c>
      <c r="R9" s="61">
        <v>5311</v>
      </c>
      <c r="S9" s="62" t="e">
        <f>IF(Q9&lt;&gt;0,R9/G9,"")</f>
        <v>#VALUE!</v>
      </c>
      <c r="T9" s="62">
        <f>IF(Q9&lt;&gt;0,Q9/R9,"")</f>
        <v>1389</v>
      </c>
      <c r="U9" s="63">
        <v>10170304</v>
      </c>
      <c r="V9" s="64">
        <f>IF(U9&lt;&gt;0,-(U9-Q9)/U9,"")</f>
        <v>-0.27465501522865</v>
      </c>
      <c r="W9" s="61">
        <v>19766429</v>
      </c>
      <c r="X9" s="61">
        <v>14362</v>
      </c>
      <c r="Y9" s="62">
        <f>W9/X9</f>
        <v>1376.3005848767582</v>
      </c>
    </row>
    <row r="10" spans="1:25" s="65" customFormat="1" ht="30" customHeight="1">
      <c r="A10" s="54">
        <v>7</v>
      </c>
      <c r="B10" s="55"/>
      <c r="C10" s="58" t="s">
        <v>34</v>
      </c>
      <c r="D10" s="57">
        <v>41396</v>
      </c>
      <c r="E10" s="58" t="s">
        <v>21</v>
      </c>
      <c r="F10" s="59">
        <v>25</v>
      </c>
      <c r="G10" s="59">
        <v>33</v>
      </c>
      <c r="H10" s="59">
        <v>3</v>
      </c>
      <c r="I10" s="60">
        <v>450860</v>
      </c>
      <c r="J10" s="60">
        <v>303</v>
      </c>
      <c r="K10" s="60">
        <v>965240</v>
      </c>
      <c r="L10" s="60">
        <v>650</v>
      </c>
      <c r="M10" s="60">
        <v>2148300</v>
      </c>
      <c r="N10" s="60">
        <v>1460</v>
      </c>
      <c r="O10" s="60">
        <v>2106830</v>
      </c>
      <c r="P10" s="60">
        <v>1379</v>
      </c>
      <c r="Q10" s="61">
        <f aca="true" t="shared" si="1" ref="Q10:R13">+I10+K10+M10+O10</f>
        <v>5671230</v>
      </c>
      <c r="R10" s="61">
        <f t="shared" si="1"/>
        <v>3792</v>
      </c>
      <c r="S10" s="62">
        <f>IF(Q10&lt;&gt;0,R10/G10,"")</f>
        <v>114.9090909090909</v>
      </c>
      <c r="T10" s="62">
        <f>IF(Q10&lt;&gt;0,Q10/R10,"")</f>
        <v>1495.5775316455697</v>
      </c>
      <c r="U10" s="63">
        <v>11126410</v>
      </c>
      <c r="V10" s="64">
        <f>IF(U10&lt;&gt;0,-(U10-Q10)/U10,"")</f>
        <v>-0.4902911181594063</v>
      </c>
      <c r="W10" s="46">
        <v>35461635</v>
      </c>
      <c r="X10" s="46">
        <v>24020</v>
      </c>
      <c r="Y10" s="62">
        <f>W10/X10</f>
        <v>1476.3378434637802</v>
      </c>
    </row>
    <row r="11" spans="1:25" s="65" customFormat="1" ht="30" customHeight="1">
      <c r="A11" s="54">
        <v>8</v>
      </c>
      <c r="B11" s="55"/>
      <c r="C11" s="56" t="s">
        <v>35</v>
      </c>
      <c r="D11" s="57">
        <v>41375</v>
      </c>
      <c r="E11" s="58" t="s">
        <v>21</v>
      </c>
      <c r="F11" s="59">
        <v>44</v>
      </c>
      <c r="G11" s="59">
        <v>33</v>
      </c>
      <c r="H11" s="59">
        <v>6</v>
      </c>
      <c r="I11" s="60">
        <v>382320</v>
      </c>
      <c r="J11" s="60">
        <v>274</v>
      </c>
      <c r="K11" s="60">
        <v>865190</v>
      </c>
      <c r="L11" s="60">
        <v>622</v>
      </c>
      <c r="M11" s="60">
        <v>1403040</v>
      </c>
      <c r="N11" s="60">
        <v>994</v>
      </c>
      <c r="O11" s="60">
        <v>1555920</v>
      </c>
      <c r="P11" s="60">
        <v>1094</v>
      </c>
      <c r="Q11" s="61">
        <f t="shared" si="1"/>
        <v>4206470</v>
      </c>
      <c r="R11" s="61">
        <f t="shared" si="1"/>
        <v>2984</v>
      </c>
      <c r="S11" s="62">
        <f>IF(Q11&lt;&gt;0,R11/G11,"")</f>
        <v>90.42424242424242</v>
      </c>
      <c r="T11" s="62">
        <f>IF(Q11&lt;&gt;0,Q11/R11,"")</f>
        <v>1409.6749329758713</v>
      </c>
      <c r="U11" s="63">
        <v>8085612</v>
      </c>
      <c r="V11" s="64">
        <f>IF(U11&lt;&gt;0,-(U11-Q11)/U11,"")</f>
        <v>-0.4797586132008313</v>
      </c>
      <c r="W11" s="46">
        <v>154294876</v>
      </c>
      <c r="X11" s="46">
        <v>113630</v>
      </c>
      <c r="Y11" s="62">
        <f>W11/X11</f>
        <v>1357.8709495731762</v>
      </c>
    </row>
    <row r="12" spans="1:25" s="65" customFormat="1" ht="29.25" customHeight="1">
      <c r="A12" s="54">
        <v>9</v>
      </c>
      <c r="B12" s="55"/>
      <c r="C12" s="56" t="s">
        <v>36</v>
      </c>
      <c r="D12" s="57">
        <v>41403</v>
      </c>
      <c r="E12" s="58" t="s">
        <v>31</v>
      </c>
      <c r="F12" s="59">
        <v>25</v>
      </c>
      <c r="G12" s="59" t="s">
        <v>26</v>
      </c>
      <c r="H12" s="59">
        <v>2</v>
      </c>
      <c r="I12" s="68">
        <v>632195</v>
      </c>
      <c r="J12" s="70">
        <v>463</v>
      </c>
      <c r="K12" s="68">
        <v>1015640</v>
      </c>
      <c r="L12" s="70">
        <v>743</v>
      </c>
      <c r="M12" s="68">
        <v>1169060</v>
      </c>
      <c r="N12" s="70">
        <v>841</v>
      </c>
      <c r="O12" s="68">
        <v>1215580</v>
      </c>
      <c r="P12" s="70">
        <v>881</v>
      </c>
      <c r="Q12" s="61">
        <f t="shared" si="1"/>
        <v>4032475</v>
      </c>
      <c r="R12" s="61">
        <f t="shared" si="1"/>
        <v>2928</v>
      </c>
      <c r="S12" s="62" t="e">
        <f>IF(Q12&lt;&gt;0,R12/G12,"")</f>
        <v>#VALUE!</v>
      </c>
      <c r="T12" s="62">
        <f>IF(Q12&lt;&gt;0,Q12/R12,"")</f>
        <v>1377.2114071038252</v>
      </c>
      <c r="U12" s="63">
        <v>11218455</v>
      </c>
      <c r="V12" s="64">
        <f>IF(U12&lt;&gt;0,-(U12-Q12)/U12,"")</f>
        <v>-0.6405498796402892</v>
      </c>
      <c r="W12" s="63">
        <v>18939590</v>
      </c>
      <c r="X12" s="63">
        <v>13868</v>
      </c>
      <c r="Y12" s="62">
        <f>W12/X12</f>
        <v>1365.7044995673493</v>
      </c>
    </row>
    <row r="13" spans="1:25" s="65" customFormat="1" ht="30" customHeight="1">
      <c r="A13" s="54">
        <v>10</v>
      </c>
      <c r="B13" s="55">
        <v>2</v>
      </c>
      <c r="C13" s="56" t="s">
        <v>37</v>
      </c>
      <c r="D13" s="57">
        <v>41354</v>
      </c>
      <c r="E13" s="58" t="s">
        <v>24</v>
      </c>
      <c r="F13" s="59" t="s">
        <v>38</v>
      </c>
      <c r="G13" s="59" t="s">
        <v>26</v>
      </c>
      <c r="H13" s="59">
        <v>9</v>
      </c>
      <c r="I13" s="66">
        <v>179780</v>
      </c>
      <c r="J13" s="66">
        <v>163</v>
      </c>
      <c r="K13" s="66">
        <v>335400</v>
      </c>
      <c r="L13" s="66">
        <v>257</v>
      </c>
      <c r="M13" s="66">
        <v>1261290</v>
      </c>
      <c r="N13" s="66">
        <v>951</v>
      </c>
      <c r="O13" s="66">
        <v>1365750</v>
      </c>
      <c r="P13" s="66">
        <v>1036</v>
      </c>
      <c r="Q13" s="61">
        <f t="shared" si="1"/>
        <v>3142220</v>
      </c>
      <c r="R13" s="61">
        <f t="shared" si="1"/>
        <v>2407</v>
      </c>
      <c r="S13" s="62" t="e">
        <f>IF(Q13&lt;&gt;0,R13/G13,"")</f>
        <v>#VALUE!</v>
      </c>
      <c r="T13" s="62">
        <f>IF(Q13&lt;&gt;0,Q13/R13,"")</f>
        <v>1305.4507685916078</v>
      </c>
      <c r="U13" s="63">
        <v>4665500</v>
      </c>
      <c r="V13" s="64">
        <f>IF(U13&lt;&gt;0,-(U13-Q13)/U13,"")</f>
        <v>-0.3264987675490301</v>
      </c>
      <c r="W13" s="67">
        <v>211424986</v>
      </c>
      <c r="X13" s="67">
        <v>155266</v>
      </c>
      <c r="Y13" s="62">
        <f>W13/X13</f>
        <v>1361.6953228652765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135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150388316</v>
      </c>
      <c r="R15" s="27">
        <f>SUM(R4:R14)</f>
        <v>101453</v>
      </c>
      <c r="S15" s="28">
        <f>R15/G15</f>
        <v>751.5037037037036</v>
      </c>
      <c r="T15" s="48">
        <f>Q15/R15</f>
        <v>1482.3446916306073</v>
      </c>
      <c r="U15" s="53">
        <v>135149843</v>
      </c>
      <c r="V15" s="38">
        <f>IF(U15&lt;&gt;0,-(U15-Q15)/U15,"")</f>
        <v>0.11275242842864419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2013-05-27T12:01:27Z</dcterms:modified>
  <cp:category/>
  <cp:version/>
  <cp:contentType/>
  <cp:contentStatus/>
</cp:coreProperties>
</file>