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2" sheetId="1" r:id="rId1"/>
  </sheets>
  <definedNames/>
  <calcPr calcMode="manual" fullCalcOnLoad="1"/>
</workbook>
</file>

<file path=xl/sharedStrings.xml><?xml version="1.0" encoding="utf-8"?>
<sst xmlns="http://schemas.openxmlformats.org/spreadsheetml/2006/main" count="69" uniqueCount="43">
  <si>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</si>
  <si>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</si>
  <si>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</si>
  <si>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</si>
  <si>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</si>
  <si>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</si>
  <si>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</si>
  <si>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</si>
  <si>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</si>
  <si>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</si>
  <si>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</si>
  <si>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</si>
  <si>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</si>
  <si>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</si>
  <si>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</si>
  <si>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</si>
  <si>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</si>
  <si>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</si>
  <si>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</si>
  <si>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</si>
  <si>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The Smurfs 2</t>
  </si>
  <si>
    <t>InterCom</t>
  </si>
  <si>
    <t>20+46+2</t>
  </si>
  <si>
    <t>n/a</t>
  </si>
  <si>
    <t>Red 2</t>
  </si>
  <si>
    <t>Pro Video</t>
  </si>
  <si>
    <t>Grown Ups 2</t>
  </si>
  <si>
    <t>39+1</t>
  </si>
  <si>
    <t>Monsters University</t>
  </si>
  <si>
    <t>Forum Hungary</t>
  </si>
  <si>
    <t>30+40</t>
  </si>
  <si>
    <t>The Heat</t>
  </si>
  <si>
    <t>31+1</t>
  </si>
  <si>
    <t>Pacific Rim</t>
  </si>
  <si>
    <t>26+38+2</t>
  </si>
  <si>
    <t>Now You See Me</t>
  </si>
  <si>
    <t>Despicable Me 2</t>
  </si>
  <si>
    <t>UIP</t>
  </si>
  <si>
    <t>30+47+2</t>
  </si>
  <si>
    <t>The Wolverine</t>
  </si>
  <si>
    <t>27+40+2+1</t>
  </si>
  <si>
    <t>Pain &amp; Gain</t>
  </si>
  <si>
    <t>37+4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</si>
</sst>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</numFmts>
  <fonts count="5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3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4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89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190" fontId="14" fillId="0" borderId="26" xfId="40" applyNumberFormat="1" applyFont="1" applyBorder="1" applyAlignment="1">
      <alignment/>
    </xf>
    <xf numFmtId="190" fontId="14" fillId="0" borderId="26" xfId="40" applyNumberFormat="1" applyFont="1" applyFill="1" applyBorder="1" applyAlignment="1">
      <alignment/>
    </xf>
    <xf numFmtId="3" fontId="15" fillId="34" borderId="26" xfId="43" applyNumberFormat="1" applyFont="1" applyFill="1" applyBorder="1" applyAlignment="1" applyProtection="1">
      <alignment horizontal="right"/>
      <protection/>
    </xf>
    <xf numFmtId="3" fontId="14" fillId="34" borderId="26" xfId="65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83" fontId="14" fillId="34" borderId="26" xfId="65" applyNumberFormat="1" applyFont="1" applyFill="1" applyBorder="1" applyAlignment="1" applyProtection="1">
      <alignment horizontal="right"/>
      <protection/>
    </xf>
    <xf numFmtId="190" fontId="15" fillId="0" borderId="26" xfId="40" applyNumberFormat="1" applyFont="1" applyBorder="1" applyAlignment="1">
      <alignment/>
    </xf>
    <xf numFmtId="3" fontId="14" fillId="34" borderId="26" xfId="42" applyNumberFormat="1" applyFont="1" applyFill="1" applyBorder="1" applyAlignment="1">
      <alignment horizontal="right"/>
    </xf>
    <xf numFmtId="3" fontId="15" fillId="34" borderId="26" xfId="56" applyNumberFormat="1" applyFont="1" applyFill="1" applyBorder="1">
      <alignment/>
      <protection/>
    </xf>
    <xf numFmtId="190" fontId="14" fillId="0" borderId="26" xfId="43" applyNumberFormat="1" applyFont="1" applyBorder="1" applyAlignment="1">
      <alignment/>
    </xf>
    <xf numFmtId="190" fontId="14" fillId="0" borderId="26" xfId="43" applyNumberFormat="1" applyFont="1" applyFill="1" applyBorder="1" applyAlignment="1">
      <alignment/>
    </xf>
    <xf numFmtId="190" fontId="15" fillId="0" borderId="26" xfId="43" applyNumberFormat="1" applyFont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3" fontId="14" fillId="34" borderId="26" xfId="0" applyNumberFormat="1" applyFont="1" applyFill="1" applyBorder="1" applyAlignment="1">
      <alignment/>
    </xf>
    <xf numFmtId="190" fontId="14" fillId="34" borderId="26" xfId="43" applyNumberFormat="1" applyFont="1" applyFill="1" applyBorder="1" applyAlignment="1">
      <alignment/>
    </xf>
    <xf numFmtId="190" fontId="15" fillId="34" borderId="26" xfId="43" applyNumberFormat="1" applyFont="1" applyFill="1" applyBorder="1" applyAlignment="1">
      <alignment/>
    </xf>
    <xf numFmtId="0" fontId="57" fillId="34" borderId="26" xfId="57" applyFont="1" applyFill="1" applyBorder="1" applyAlignment="1">
      <alignment vertical="center"/>
      <protection/>
    </xf>
    <xf numFmtId="0" fontId="14" fillId="34" borderId="26" xfId="57" applyFont="1" applyFill="1" applyBorder="1" applyAlignment="1" applyProtection="1">
      <alignment horizontal="left" vertical="center"/>
      <protection locked="0"/>
    </xf>
    <xf numFmtId="0" fontId="14" fillId="34" borderId="26" xfId="57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0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686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32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8-11  AUGUST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A9" sqref="A9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8" t="s">
        <v>0</v>
      </c>
      <c r="D2" s="80" t="s">
        <v>1</v>
      </c>
      <c r="E2" s="80" t="s">
        <v>2</v>
      </c>
      <c r="F2" s="83" t="s">
        <v>3</v>
      </c>
      <c r="G2" s="83" t="s">
        <v>4</v>
      </c>
      <c r="H2" s="83" t="s">
        <v>5</v>
      </c>
      <c r="I2" s="71" t="s">
        <v>18</v>
      </c>
      <c r="J2" s="71"/>
      <c r="K2" s="71" t="s">
        <v>6</v>
      </c>
      <c r="L2" s="71"/>
      <c r="M2" s="71" t="s">
        <v>7</v>
      </c>
      <c r="N2" s="71"/>
      <c r="O2" s="71" t="s">
        <v>8</v>
      </c>
      <c r="P2" s="71"/>
      <c r="Q2" s="71" t="s">
        <v>9</v>
      </c>
      <c r="R2" s="71"/>
      <c r="S2" s="71"/>
      <c r="T2" s="71"/>
      <c r="U2" s="71" t="s">
        <v>10</v>
      </c>
      <c r="V2" s="71"/>
      <c r="W2" s="71" t="s">
        <v>11</v>
      </c>
      <c r="X2" s="71"/>
      <c r="Y2" s="74"/>
    </row>
    <row r="3" spans="1:25" ht="30" customHeight="1">
      <c r="A3" s="13"/>
      <c r="B3" s="14"/>
      <c r="C3" s="79"/>
      <c r="D3" s="81"/>
      <c r="E3" s="82"/>
      <c r="F3" s="84"/>
      <c r="G3" s="84"/>
      <c r="H3" s="84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26.25" customHeight="1">
      <c r="A4" s="40">
        <v>1</v>
      </c>
      <c r="B4" s="41"/>
      <c r="C4" s="55" t="s">
        <v>20</v>
      </c>
      <c r="D4" s="56">
        <v>41487</v>
      </c>
      <c r="E4" s="57" t="s">
        <v>21</v>
      </c>
      <c r="F4" s="58" t="s">
        <v>22</v>
      </c>
      <c r="G4" s="58" t="s">
        <v>23</v>
      </c>
      <c r="H4" s="58">
        <v>2</v>
      </c>
      <c r="I4" s="59">
        <v>7366403</v>
      </c>
      <c r="J4" s="60">
        <v>5679</v>
      </c>
      <c r="K4" s="60">
        <v>7822110</v>
      </c>
      <c r="L4" s="60">
        <v>6047</v>
      </c>
      <c r="M4" s="60">
        <v>17394809</v>
      </c>
      <c r="N4" s="60">
        <v>13137</v>
      </c>
      <c r="O4" s="60">
        <v>13824254</v>
      </c>
      <c r="P4" s="60">
        <v>10581</v>
      </c>
      <c r="Q4" s="61">
        <f aca="true" t="shared" si="0" ref="Q4:R9">+I4+K4+M4+O4</f>
        <v>46407576</v>
      </c>
      <c r="R4" s="61">
        <f t="shared" si="0"/>
        <v>35444</v>
      </c>
      <c r="S4" s="62" t="e">
        <f>IF(Q4&lt;&gt;0,R4/G4,"")</f>
        <v>#VALUE!</v>
      </c>
      <c r="T4" s="62">
        <f>IF(Q4&lt;&gt;0,Q4/R4,"")</f>
        <v>1309.3210698566754</v>
      </c>
      <c r="U4" s="63">
        <v>47541470</v>
      </c>
      <c r="V4" s="64">
        <f>IF(U4&lt;&gt;0,-(U4-Q4)/U4,"")</f>
        <v>-0.023850629776487768</v>
      </c>
      <c r="W4" s="65">
        <v>120902806</v>
      </c>
      <c r="X4" s="65">
        <v>92814</v>
      </c>
      <c r="Y4" s="62">
        <f>W4/X4</f>
        <v>1302.6354429288685</v>
      </c>
    </row>
    <row r="5" spans="1:25" ht="26.25" customHeight="1">
      <c r="A5" s="40">
        <v>2</v>
      </c>
      <c r="B5" s="41"/>
      <c r="C5" s="55" t="s">
        <v>24</v>
      </c>
      <c r="D5" s="56">
        <v>41494</v>
      </c>
      <c r="E5" s="57" t="s">
        <v>25</v>
      </c>
      <c r="F5" s="58">
        <v>43</v>
      </c>
      <c r="G5" s="58" t="s">
        <v>23</v>
      </c>
      <c r="H5" s="58">
        <v>1</v>
      </c>
      <c r="I5" s="66">
        <v>6650923</v>
      </c>
      <c r="J5" s="66">
        <v>4894</v>
      </c>
      <c r="K5" s="66">
        <v>6641932</v>
      </c>
      <c r="L5" s="66">
        <v>4826</v>
      </c>
      <c r="M5" s="66">
        <v>11554238</v>
      </c>
      <c r="N5" s="66">
        <v>8405</v>
      </c>
      <c r="O5" s="66">
        <v>7718808</v>
      </c>
      <c r="P5" s="66">
        <v>5646</v>
      </c>
      <c r="Q5" s="61">
        <f t="shared" si="0"/>
        <v>32565901</v>
      </c>
      <c r="R5" s="61">
        <f t="shared" si="0"/>
        <v>23771</v>
      </c>
      <c r="S5" s="62" t="e">
        <f>IF(Q5&lt;&gt;0,R5/G5,"")</f>
        <v>#VALUE!</v>
      </c>
      <c r="T5" s="62">
        <f>IF(Q5&lt;&gt;0,Q5/R5,"")</f>
        <v>1369.9844768835976</v>
      </c>
      <c r="U5" s="48">
        <v>3902810</v>
      </c>
      <c r="V5" s="64">
        <f>IF(U5&lt;&gt;0,-(U5-Q5)/U5,"")</f>
        <v>7.344218908939969</v>
      </c>
      <c r="W5" s="67">
        <v>37358821</v>
      </c>
      <c r="X5" s="67">
        <v>27192</v>
      </c>
      <c r="Y5" s="62">
        <f>W5/X5</f>
        <v>1373.8901515151515</v>
      </c>
    </row>
    <row r="6" spans="1:25" ht="30" customHeight="1">
      <c r="A6" s="40">
        <v>3</v>
      </c>
      <c r="B6" s="41"/>
      <c r="C6" s="55" t="s">
        <v>26</v>
      </c>
      <c r="D6" s="56">
        <v>41473</v>
      </c>
      <c r="E6" s="57" t="s">
        <v>21</v>
      </c>
      <c r="F6" s="58" t="s">
        <v>27</v>
      </c>
      <c r="G6" s="58" t="s">
        <v>23</v>
      </c>
      <c r="H6" s="58">
        <v>4</v>
      </c>
      <c r="I6" s="68">
        <v>3755385</v>
      </c>
      <c r="J6" s="69">
        <v>2986</v>
      </c>
      <c r="K6" s="69">
        <v>4521052</v>
      </c>
      <c r="L6" s="69">
        <v>3509</v>
      </c>
      <c r="M6" s="69">
        <v>9669350</v>
      </c>
      <c r="N6" s="69">
        <v>7370</v>
      </c>
      <c r="O6" s="69">
        <v>6458470</v>
      </c>
      <c r="P6" s="69">
        <v>4936</v>
      </c>
      <c r="Q6" s="61">
        <f t="shared" si="0"/>
        <v>24404257</v>
      </c>
      <c r="R6" s="61">
        <f t="shared" si="0"/>
        <v>18801</v>
      </c>
      <c r="S6" s="62" t="e">
        <f>IF(Q6&lt;&gt;0,R6/G6,"")</f>
        <v>#VALUE!</v>
      </c>
      <c r="T6" s="62">
        <f>IF(Q6&lt;&gt;0,Q6/R6,"")</f>
        <v>1298.0297324610392</v>
      </c>
      <c r="U6" s="63">
        <v>25131800</v>
      </c>
      <c r="V6" s="64">
        <f>IF(U6&lt;&gt;0,-(U6-Q6)/U6,"")</f>
        <v>-0.028949100342991748</v>
      </c>
      <c r="W6" s="70">
        <v>204518050</v>
      </c>
      <c r="X6" s="70">
        <v>164179</v>
      </c>
      <c r="Y6" s="62">
        <f>W6/X6</f>
        <v>1245.7016427192273</v>
      </c>
    </row>
    <row r="7" spans="1:25" ht="30" customHeight="1">
      <c r="A7" s="40">
        <v>4</v>
      </c>
      <c r="B7" s="41"/>
      <c r="C7" s="88" t="s">
        <v>39</v>
      </c>
      <c r="D7" s="56">
        <v>41480</v>
      </c>
      <c r="E7" s="89" t="s">
        <v>21</v>
      </c>
      <c r="F7" s="90" t="s">
        <v>40</v>
      </c>
      <c r="G7" s="90" t="s">
        <v>23</v>
      </c>
      <c r="H7" s="90">
        <v>3</v>
      </c>
      <c r="I7" s="86">
        <v>3034865</v>
      </c>
      <c r="J7" s="86">
        <v>2133</v>
      </c>
      <c r="K7" s="86">
        <v>3536726</v>
      </c>
      <c r="L7" s="86">
        <v>2468</v>
      </c>
      <c r="M7" s="86">
        <v>7475874</v>
      </c>
      <c r="N7" s="86">
        <v>5135</v>
      </c>
      <c r="O7" s="86">
        <v>4928714</v>
      </c>
      <c r="P7" s="86">
        <v>3353</v>
      </c>
      <c r="Q7" s="61">
        <f t="shared" si="0"/>
        <v>18976179</v>
      </c>
      <c r="R7" s="61">
        <f t="shared" si="0"/>
        <v>13089</v>
      </c>
      <c r="S7" s="62" t="e">
        <f>IF(Q7&lt;&gt;0,R7/G7,"")</f>
        <v>#VALUE!</v>
      </c>
      <c r="T7" s="62">
        <f>IF(Q7&lt;&gt;0,Q7/R7,"")</f>
        <v>1449.7806555122622</v>
      </c>
      <c r="U7" s="63">
        <v>27643211</v>
      </c>
      <c r="V7" s="64">
        <f>IF(U7&lt;&gt;0,-(U7-Q7)/U7,"")</f>
        <v>-0.31353202780964917</v>
      </c>
      <c r="W7" s="87">
        <v>126934574</v>
      </c>
      <c r="X7" s="87">
        <v>88657</v>
      </c>
      <c r="Y7" s="62">
        <f>W7/X7</f>
        <v>1431.749032789289</v>
      </c>
    </row>
    <row r="8" spans="1:25" ht="30" customHeight="1">
      <c r="A8" s="40">
        <v>5</v>
      </c>
      <c r="B8" s="41"/>
      <c r="C8" s="55" t="s">
        <v>36</v>
      </c>
      <c r="D8" s="56">
        <v>41459</v>
      </c>
      <c r="E8" s="57" t="s">
        <v>37</v>
      </c>
      <c r="F8" s="58" t="s">
        <v>38</v>
      </c>
      <c r="G8" s="58">
        <v>78</v>
      </c>
      <c r="H8" s="58">
        <v>6</v>
      </c>
      <c r="I8" s="85">
        <v>2960920</v>
      </c>
      <c r="J8" s="85">
        <v>2323</v>
      </c>
      <c r="K8" s="85">
        <v>2620580</v>
      </c>
      <c r="L8" s="85">
        <v>2154</v>
      </c>
      <c r="M8" s="85">
        <v>6441030</v>
      </c>
      <c r="N8" s="85">
        <v>4766</v>
      </c>
      <c r="O8" s="85">
        <v>4519520</v>
      </c>
      <c r="P8" s="85">
        <v>3364</v>
      </c>
      <c r="Q8" s="61">
        <f t="shared" si="0"/>
        <v>16542050</v>
      </c>
      <c r="R8" s="61">
        <f t="shared" si="0"/>
        <v>12607</v>
      </c>
      <c r="S8" s="62">
        <f>IF(Q8&lt;&gt;0,R8/G8,"")</f>
        <v>161.62820512820514</v>
      </c>
      <c r="T8" s="62">
        <f>IF(Q8&lt;&gt;0,Q8/R8,"")</f>
        <v>1312.1321488062188</v>
      </c>
      <c r="U8" s="63">
        <v>15605815</v>
      </c>
      <c r="V8" s="64">
        <f>IF(U8&lt;&gt;0,-(U8-Q8)/U8,"")</f>
        <v>0.05999270143853429</v>
      </c>
      <c r="W8" s="48">
        <v>380043007</v>
      </c>
      <c r="X8" s="48">
        <v>288654</v>
      </c>
      <c r="Y8" s="62">
        <f>W8/X8</f>
        <v>1316.6039860871492</v>
      </c>
    </row>
    <row r="9" spans="1:25" ht="31.5" customHeight="1">
      <c r="A9" s="40">
        <v>6</v>
      </c>
      <c r="B9" s="41"/>
      <c r="C9" s="55" t="s">
        <v>41</v>
      </c>
      <c r="D9" s="56">
        <v>41487</v>
      </c>
      <c r="E9" s="57" t="s">
        <v>37</v>
      </c>
      <c r="F9" s="58" t="s">
        <v>42</v>
      </c>
      <c r="G9" s="58" t="s">
        <v>23</v>
      </c>
      <c r="H9" s="58">
        <v>2</v>
      </c>
      <c r="I9" s="85">
        <v>2404847</v>
      </c>
      <c r="J9" s="85">
        <v>1871</v>
      </c>
      <c r="K9" s="85">
        <v>2753652</v>
      </c>
      <c r="L9" s="85">
        <v>2084</v>
      </c>
      <c r="M9" s="85">
        <v>5243069</v>
      </c>
      <c r="N9" s="85">
        <v>3885</v>
      </c>
      <c r="O9" s="85">
        <v>3990424</v>
      </c>
      <c r="P9" s="85">
        <v>2981</v>
      </c>
      <c r="Q9" s="61">
        <f t="shared" si="0"/>
        <v>14391992</v>
      </c>
      <c r="R9" s="61">
        <f t="shared" si="0"/>
        <v>10821</v>
      </c>
      <c r="S9" s="62" t="e">
        <f>IF(Q9&lt;&gt;0,R9/G9,"")</f>
        <v>#VALUE!</v>
      </c>
      <c r="T9" s="62">
        <f>IF(Q9&lt;&gt;0,Q9/R9,"")</f>
        <v>1330.0057295998522</v>
      </c>
      <c r="U9" s="63">
        <v>18574284</v>
      </c>
      <c r="V9" s="64">
        <f>IF(U9&lt;&gt;0,-(U9-Q9)/U9,"")</f>
        <v>-0.22516571836631766</v>
      </c>
      <c r="W9" s="48">
        <v>42790059</v>
      </c>
      <c r="X9" s="48">
        <v>32520</v>
      </c>
      <c r="Y9" s="62">
        <f>W9/X9</f>
        <v>1315.8074723247232</v>
      </c>
    </row>
    <row r="10" spans="1:25" ht="30" customHeight="1">
      <c r="A10" s="40">
        <v>7</v>
      </c>
      <c r="B10" s="41"/>
      <c r="C10" s="55" t="s">
        <v>31</v>
      </c>
      <c r="D10" s="56">
        <v>41459</v>
      </c>
      <c r="E10" s="57" t="s">
        <v>21</v>
      </c>
      <c r="F10" s="58" t="s">
        <v>32</v>
      </c>
      <c r="G10" s="58" t="s">
        <v>23</v>
      </c>
      <c r="H10" s="58">
        <v>6</v>
      </c>
      <c r="I10" s="86">
        <v>1326975</v>
      </c>
      <c r="J10" s="86">
        <v>980</v>
      </c>
      <c r="K10" s="86">
        <v>1672980</v>
      </c>
      <c r="L10" s="86">
        <v>1217</v>
      </c>
      <c r="M10" s="86">
        <v>3398340</v>
      </c>
      <c r="N10" s="86">
        <v>2403</v>
      </c>
      <c r="O10" s="86">
        <v>2084060</v>
      </c>
      <c r="P10" s="86">
        <v>1484</v>
      </c>
      <c r="Q10" s="61">
        <f aca="true" t="shared" si="1" ref="Q8:R13">+I10+K10+M10+O10</f>
        <v>8482355</v>
      </c>
      <c r="R10" s="61">
        <f t="shared" si="1"/>
        <v>6084</v>
      </c>
      <c r="S10" s="62" t="e">
        <f aca="true" t="shared" si="2" ref="S7:S13">IF(Q10&lt;&gt;0,R10/G10,"")</f>
        <v>#VALUE!</v>
      </c>
      <c r="T10" s="62">
        <f aca="true" t="shared" si="3" ref="T7:T13">IF(Q10&lt;&gt;0,Q10/R10,"")</f>
        <v>1394.206936226167</v>
      </c>
      <c r="U10" s="63">
        <v>7710650</v>
      </c>
      <c r="V10" s="64">
        <f aca="true" t="shared" si="4" ref="V7:V13">IF(U10&lt;&gt;0,-(U10-Q10)/U10,"")</f>
        <v>0.10008300208153657</v>
      </c>
      <c r="W10" s="87">
        <v>122491943</v>
      </c>
      <c r="X10" s="87">
        <v>92943</v>
      </c>
      <c r="Y10" s="62">
        <f aca="true" t="shared" si="5" ref="Y7:Y13">W10/X10</f>
        <v>1317.9254274125</v>
      </c>
    </row>
    <row r="11" spans="1:25" ht="30" customHeight="1">
      <c r="A11" s="40">
        <v>8</v>
      </c>
      <c r="B11" s="41"/>
      <c r="C11" s="55" t="s">
        <v>33</v>
      </c>
      <c r="D11" s="56">
        <v>41466</v>
      </c>
      <c r="E11" s="57" t="s">
        <v>21</v>
      </c>
      <c r="F11" s="58" t="s">
        <v>34</v>
      </c>
      <c r="G11" s="58" t="s">
        <v>23</v>
      </c>
      <c r="H11" s="58">
        <v>5</v>
      </c>
      <c r="I11" s="86">
        <v>1017405</v>
      </c>
      <c r="J11" s="86">
        <v>651</v>
      </c>
      <c r="K11" s="86">
        <v>1332640</v>
      </c>
      <c r="L11" s="86">
        <v>836</v>
      </c>
      <c r="M11" s="86">
        <v>2696514</v>
      </c>
      <c r="N11" s="86">
        <v>1702</v>
      </c>
      <c r="O11" s="86">
        <v>2107971</v>
      </c>
      <c r="P11" s="86">
        <v>1328</v>
      </c>
      <c r="Q11" s="61">
        <f t="shared" si="1"/>
        <v>7154530</v>
      </c>
      <c r="R11" s="61">
        <f t="shared" si="1"/>
        <v>4517</v>
      </c>
      <c r="S11" s="62" t="e">
        <f t="shared" si="2"/>
        <v>#VALUE!</v>
      </c>
      <c r="T11" s="62">
        <f t="shared" si="3"/>
        <v>1583.9118884215186</v>
      </c>
      <c r="U11" s="63">
        <v>7039620</v>
      </c>
      <c r="V11" s="64">
        <f t="shared" si="4"/>
        <v>0.01632332427034414</v>
      </c>
      <c r="W11" s="87">
        <v>133290208</v>
      </c>
      <c r="X11" s="87">
        <v>89926</v>
      </c>
      <c r="Y11" s="62">
        <f t="shared" si="5"/>
        <v>1482.221026177079</v>
      </c>
    </row>
    <row r="12" spans="1:25" ht="31.5" customHeight="1">
      <c r="A12" s="40">
        <v>9</v>
      </c>
      <c r="B12" s="41"/>
      <c r="C12" s="55" t="s">
        <v>35</v>
      </c>
      <c r="D12" s="56">
        <v>41438</v>
      </c>
      <c r="E12" s="57" t="s">
        <v>25</v>
      </c>
      <c r="F12" s="58">
        <v>35</v>
      </c>
      <c r="G12" s="58" t="s">
        <v>23</v>
      </c>
      <c r="H12" s="58">
        <v>9</v>
      </c>
      <c r="I12" s="66">
        <v>1169035</v>
      </c>
      <c r="J12" s="66">
        <v>844</v>
      </c>
      <c r="K12" s="66">
        <v>1360950</v>
      </c>
      <c r="L12" s="66">
        <v>979</v>
      </c>
      <c r="M12" s="66">
        <v>2451080</v>
      </c>
      <c r="N12" s="66">
        <v>1705</v>
      </c>
      <c r="O12" s="66">
        <v>1607150</v>
      </c>
      <c r="P12" s="66">
        <v>1131</v>
      </c>
      <c r="Q12" s="61">
        <f t="shared" si="1"/>
        <v>6588215</v>
      </c>
      <c r="R12" s="61">
        <f t="shared" si="1"/>
        <v>4659</v>
      </c>
      <c r="S12" s="62" t="e">
        <f t="shared" si="2"/>
        <v>#VALUE!</v>
      </c>
      <c r="T12" s="62">
        <f t="shared" si="3"/>
        <v>1414.0834943120842</v>
      </c>
      <c r="U12" s="63">
        <v>5914630</v>
      </c>
      <c r="V12" s="64">
        <f t="shared" si="4"/>
        <v>0.11388455406339873</v>
      </c>
      <c r="W12" s="67">
        <v>214962283.5</v>
      </c>
      <c r="X12" s="67">
        <v>161882</v>
      </c>
      <c r="Y12" s="62">
        <f t="shared" si="5"/>
        <v>1327.8949080194216</v>
      </c>
    </row>
    <row r="13" spans="1:25" ht="30" customHeight="1">
      <c r="A13" s="40">
        <v>10</v>
      </c>
      <c r="B13" s="41"/>
      <c r="C13" s="55" t="s">
        <v>28</v>
      </c>
      <c r="D13" s="56">
        <v>41452</v>
      </c>
      <c r="E13" s="57" t="s">
        <v>29</v>
      </c>
      <c r="F13" s="58" t="s">
        <v>30</v>
      </c>
      <c r="G13" s="58" t="s">
        <v>23</v>
      </c>
      <c r="H13" s="58">
        <v>7</v>
      </c>
      <c r="I13" s="85">
        <v>850190</v>
      </c>
      <c r="J13" s="85">
        <v>643</v>
      </c>
      <c r="K13" s="85">
        <v>808205</v>
      </c>
      <c r="L13" s="85">
        <v>592</v>
      </c>
      <c r="M13" s="85">
        <v>1734840</v>
      </c>
      <c r="N13" s="85">
        <v>1264</v>
      </c>
      <c r="O13" s="85">
        <v>1557880</v>
      </c>
      <c r="P13" s="85">
        <v>1171</v>
      </c>
      <c r="Q13" s="61">
        <f t="shared" si="1"/>
        <v>4951115</v>
      </c>
      <c r="R13" s="61">
        <f t="shared" si="1"/>
        <v>3670</v>
      </c>
      <c r="S13" s="62" t="e">
        <f t="shared" si="2"/>
        <v>#VALUE!</v>
      </c>
      <c r="T13" s="62">
        <f t="shared" si="3"/>
        <v>1349.0776566757493</v>
      </c>
      <c r="U13" s="63">
        <v>5221120</v>
      </c>
      <c r="V13" s="64">
        <f t="shared" si="4"/>
        <v>-0.05171400006128953</v>
      </c>
      <c r="W13" s="48">
        <v>219705465</v>
      </c>
      <c r="X13" s="48">
        <v>168220</v>
      </c>
      <c r="Y13" s="62">
        <f t="shared" si="5"/>
        <v>1306.0603079300915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5" t="s">
        <v>17</v>
      </c>
      <c r="C15" s="76"/>
      <c r="D15" s="76"/>
      <c r="E15" s="77"/>
      <c r="F15" s="23"/>
      <c r="G15" s="23">
        <f>SUM(G4:G14)</f>
        <v>78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180464170</v>
      </c>
      <c r="R15" s="27">
        <f>SUM(R4:R14)</f>
        <v>133463</v>
      </c>
      <c r="S15" s="28">
        <f>R15/G15</f>
        <v>1711.0641025641025</v>
      </c>
      <c r="T15" s="49">
        <f>Q15/R15</f>
        <v>1352.1662932797854</v>
      </c>
      <c r="U15" s="54">
        <v>164285410</v>
      </c>
      <c r="V15" s="38">
        <f>IF(U15&lt;&gt;0,-(U15-Q15)/U15,"")</f>
        <v>0.09847959109698178</v>
      </c>
      <c r="W15" s="29"/>
      <c r="X15" s="30"/>
      <c r="Y15" s="31"/>
    </row>
    <row r="16" spans="1:25" ht="18">
      <c r="A16" s="32"/>
      <c r="B16" s="33"/>
      <c r="C16" s="34"/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2" t="s">
        <v>19</v>
      </c>
      <c r="V16" s="72"/>
      <c r="W16" s="72"/>
      <c r="X16" s="72"/>
      <c r="Y16" s="72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3"/>
      <c r="V17" s="73"/>
      <c r="W17" s="73"/>
      <c r="X17" s="73"/>
      <c r="Y17" s="73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3"/>
      <c r="V18" s="73"/>
      <c r="W18" s="73"/>
      <c r="X18" s="73"/>
      <c r="Y18" s="73"/>
    </row>
  </sheetData>
  <sheetProtection/>
  <mergeCells count="15"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Andrea Pataki</cp:lastModifiedBy>
  <cp:lastPrinted>2008-10-22T07:58:06Z</cp:lastPrinted>
  <dcterms:created xsi:type="dcterms:W3CDTF">2006-04-04T07:29:08Z</dcterms:created>
  <dcterms:modified xsi:type="dcterms:W3CDTF">2013-08-12T13:14:33Z</dcterms:modified>
  <cp:category/>
  <cp:version/>
  <cp:contentType/>
  <cp:contentStatus/>
</cp:coreProperties>
</file>