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7560" windowWidth="25540" windowHeight="7080" activeTab="0"/>
  </bookViews>
  <sheets>
    <sheet name="Sausio 24 - 26 d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<sst xmlns="http://schemas.openxmlformats.org/spreadsheetml/2006/main" count="83" uniqueCount="62">
  <si>
    <t>Kalakutai: atgal į ateitį
(Free Birds)</t>
  </si>
  <si>
    <t>Garsų pasaulio įrašai</t>
  </si>
  <si>
    <t>Prior Entertainment</t>
  </si>
  <si>
    <t>Kino kultas</t>
  </si>
  <si>
    <t>Meilė Niujorke 3: žmonos atostogose
(Liubov v bolshom gorodie 3)</t>
  </si>
  <si>
    <t>Didžioji kova
(Grudge Match)</t>
  </si>
  <si>
    <t>Redirected / Už Lietuvą!
(Redirected)</t>
  </si>
  <si>
    <t>N</t>
  </si>
  <si>
    <t>VISO (top20):</t>
  </si>
  <si>
    <t xml:space="preserve">Platintojas </t>
  </si>
  <si>
    <t>Filmas</t>
  </si>
  <si>
    <t>Premjeros
data</t>
  </si>
  <si>
    <t>Pakitimas</t>
  </si>
  <si>
    <t>ACME Film</t>
  </si>
  <si>
    <t>ACME Film</t>
  </si>
  <si>
    <t>Gravitacija
(Gravity)</t>
  </si>
  <si>
    <t>Seansų
sk.</t>
  </si>
  <si>
    <t>\</t>
  </si>
  <si>
    <t>ACME Film /
Warner Bros.</t>
  </si>
  <si>
    <t>Hobitas: Smogo dykynė
(Hobbit: The Desolation of Smaug)</t>
  </si>
  <si>
    <t>Pasivaikščiojimas su dinozaurais
(Walking with Dinosaurs)</t>
  </si>
  <si>
    <t>Incognito Films</t>
  </si>
  <si>
    <t>Jauna ir graži
(Young &amp; Beautiful)</t>
  </si>
  <si>
    <t xml:space="preserve">Sausio 24 - 26 d.  Lietuvos kino teatruose rodytų filmų top-30 </t>
  </si>
  <si>
    <t>Sausio
17 - 19 d.
pajamos
(Lt)</t>
  </si>
  <si>
    <t>Sausio
24 - 26 d.
pajamos
(Lt)</t>
  </si>
  <si>
    <t>Sausio
24 - 26 d.
žiūrovų 
sk.</t>
  </si>
  <si>
    <t>Sausio
24 - 26 d.
pajamos
(Eur)</t>
  </si>
  <si>
    <t>Šeimos albumas: rugpjūtis
(August: Osage County)</t>
  </si>
  <si>
    <t>Narsusis riteris Justinas
(Justin and the Knights of Valour)</t>
  </si>
  <si>
    <t>Aš, Frankenšteinas
(I, Frankenstein)</t>
  </si>
  <si>
    <t>Paskutinė riba
(Homefront)</t>
  </si>
  <si>
    <t>Big Sales</t>
  </si>
  <si>
    <t>Ledo šalis
(Frozen)</t>
  </si>
  <si>
    <t>Eglutės 3
(Елки 3 / Yolki 3)</t>
  </si>
  <si>
    <t>Forum Cinemas /
WDSMPI</t>
  </si>
  <si>
    <t>Kaip pavogti žmoną
(How to Steal a Wife)</t>
  </si>
  <si>
    <t>47 roninai
(47 Ronin)</t>
  </si>
  <si>
    <t>Forum Cinemas /
Universal</t>
  </si>
  <si>
    <t xml:space="preserve">Volterio Mičio slaptas gyvenimas
(Secret Life of Walter Mitty) </t>
  </si>
  <si>
    <t>Prieš vidurnaktį
(Before Midnight)</t>
  </si>
  <si>
    <t>Žiūrovų lanko-mumo vidurkis</t>
  </si>
  <si>
    <t>Kopijų 
sk.</t>
  </si>
  <si>
    <t>Rodymo 
savaitė</t>
  </si>
  <si>
    <t>-</t>
  </si>
  <si>
    <t>\</t>
  </si>
  <si>
    <t>Bendros
pajamos
(Lt)</t>
  </si>
  <si>
    <t>Amerikietiška afera
(American Hustle)</t>
  </si>
  <si>
    <t>ACME Film /
Sony</t>
  </si>
  <si>
    <t>Draugų draugai
(Druzya druzey)</t>
  </si>
  <si>
    <t>Top Film</t>
  </si>
  <si>
    <t>Paskutinės dienos Marse
(The Last Days On Mars)</t>
  </si>
  <si>
    <t>Aš tuoj grįšiu
(On My Way / Elle S’En Va)</t>
  </si>
  <si>
    <t>A-One Films</t>
  </si>
  <si>
    <t>VISO :</t>
  </si>
  <si>
    <t>Bendras
žiūrovų
sk.</t>
  </si>
  <si>
    <t>Bendros
pajamos
(Eur)</t>
  </si>
  <si>
    <t>VISO (top10):</t>
  </si>
  <si>
    <t>Theatrical Film Distribution /
20th Century Fox</t>
  </si>
  <si>
    <t>Bado žaidynės. Ugnies medžioklė
(The Hunger Games: Catching Fire)</t>
  </si>
  <si>
    <t>Prior Entertainment</t>
  </si>
  <si>
    <t>Didis grožis
(La Grande belezza / The Great Beauty)</t>
  </si>
</sst>
</file>

<file path=xl/styles.xml><?xml version="1.0" encoding="utf-8"?>
<styleSheet xmlns="http://schemas.openxmlformats.org/spreadsheetml/2006/main">
  <numFmts count="57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.00&quot;LTL&quot;;\-#,##0.00&quot;LTL&quot;"/>
    <numFmt numFmtId="165" formatCode="_-* #,##0&quot;LTL&quot;_-;\-* #,##0&quot;LTL&quot;_-;_-* &quot;-&quot;&quot;LTL&quot;_-;_-@_-"/>
    <numFmt numFmtId="166" formatCode="_-* #,##0_L_T_L_-;\-* #,##0_L_T_L_-;_-* &quot;-&quot;_L_T_L_-;_-@_-"/>
    <numFmt numFmtId="167" formatCode="_-* #,##0.00&quot;LTL&quot;_-;\-* #,##0.00&quot;LTL&quot;_-;_-* &quot;-&quot;??&quot;LTL&quot;_-;_-@_-"/>
    <numFmt numFmtId="168" formatCode="_-* #,##0.00_L_T_L_-;\-* #,##0.00_L_T_L_-;_-* &quot;-&quot;??_L_T_L_-;_-@_-"/>
    <numFmt numFmtId="169" formatCode="#,##0&quot;Lt&quot;;\-#,##0&quot;Lt&quot;"/>
    <numFmt numFmtId="170" formatCode="#,##0&quot;Lt&quot;;[Red]\-#,##0&quot;Lt&quot;"/>
    <numFmt numFmtId="171" formatCode="#,##0.00&quot;Lt&quot;;\-#,##0.00&quot;Lt&quot;"/>
    <numFmt numFmtId="172" formatCode="#,##0.00&quot;Lt&quot;;[Red]\-#,##0.00&quot;Lt&quot;"/>
    <numFmt numFmtId="173" formatCode="_-* #,##0&quot;Lt&quot;_-;\-* #,##0&quot;Lt&quot;_-;_-* &quot;-&quot;&quot;Lt&quot;_-;_-@_-"/>
    <numFmt numFmtId="174" formatCode="_-* #,##0_L_t_-;\-* #,##0_L_t_-;_-* &quot;-&quot;_L_t_-;_-@_-"/>
    <numFmt numFmtId="175" formatCode="_-* #,##0.00&quot;Lt&quot;_-;\-* #,##0.00&quot;Lt&quot;_-;_-* &quot;-&quot;??&quot;Lt&quot;_-;_-@_-"/>
    <numFmt numFmtId="176" formatCode="_-* #,##0.00_L_t_-;\-* #,##0.00_L_t_-;_-* &quot;-&quot;??_L_t_-;_-@_-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#,##0\ &quot;Lt&quot;;\-#,##0\ &quot;Lt&quot;"/>
    <numFmt numFmtId="186" formatCode="#,##0\ &quot;Lt&quot;;[Red]\-#,##0\ &quot;Lt&quot;"/>
    <numFmt numFmtId="187" formatCode="#,##0.00\ &quot;Lt&quot;;\-#,##0.00\ &quot;Lt&quot;"/>
    <numFmt numFmtId="188" formatCode="#,##0.00\ &quot;Lt&quot;;[Red]\-#,##0.00\ &quot;Lt&quot;"/>
    <numFmt numFmtId="189" formatCode="_-* #,##0\ &quot;Lt&quot;_-;\-* #,##0\ &quot;Lt&quot;_-;_-* &quot;-&quot;\ &quot;Lt&quot;_-;_-@_-"/>
    <numFmt numFmtId="190" formatCode="_-* #,##0\ _L_t_-;\-* #,##0\ _L_t_-;_-* &quot;-&quot;\ _L_t_-;_-@_-"/>
    <numFmt numFmtId="191" formatCode="_-* #,##0.00\ &quot;Lt&quot;_-;\-* #,##0.00\ &quot;Lt&quot;_-;_-* &quot;-&quot;??\ &quot;Lt&quot;_-;_-@_-"/>
    <numFmt numFmtId="192" formatCode="_-* #,##0.00\ _L_t_-;\-* #,##0.00\ _L_t_-;_-* &quot;-&quot;??\ _L_t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\.mm\.dd"/>
    <numFmt numFmtId="202" formatCode="[$-409]dddd\,\ mmmm\ dd\,\ yyyy"/>
    <numFmt numFmtId="203" formatCode="yyyy\.mm\.dd;@"/>
    <numFmt numFmtId="204" formatCode="yyyy/mm/dd;@"/>
    <numFmt numFmtId="205" formatCode="mmm/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yyyy/mm/dd"/>
    <numFmt numFmtId="211" formatCode="#,##0\ &quot;Lt&quot;"/>
    <numFmt numFmtId="212" formatCode="0.00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3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203" fontId="7" fillId="0" borderId="17" xfId="0" applyNumberFormat="1" applyFont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203" fontId="7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1.17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usio 17 - 23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46.28125" style="6" customWidth="1"/>
    <col min="4" max="5" width="12.00390625" style="6" customWidth="1"/>
    <col min="6" max="6" width="13.140625" style="6" customWidth="1"/>
    <col min="7" max="7" width="10.8515625" style="6" bestFit="1" customWidth="1"/>
    <col min="8" max="8" width="10.71093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23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9"/>
      <c r="B3" s="30"/>
      <c r="C3" s="31" t="s">
        <v>10</v>
      </c>
      <c r="D3" s="31" t="s">
        <v>25</v>
      </c>
      <c r="E3" s="31" t="s">
        <v>27</v>
      </c>
      <c r="F3" s="31" t="s">
        <v>24</v>
      </c>
      <c r="G3" s="31" t="s">
        <v>12</v>
      </c>
      <c r="H3" s="31" t="s">
        <v>26</v>
      </c>
      <c r="I3" s="31" t="s">
        <v>16</v>
      </c>
      <c r="J3" s="31" t="s">
        <v>41</v>
      </c>
      <c r="K3" s="31" t="s">
        <v>42</v>
      </c>
      <c r="L3" s="31" t="s">
        <v>43</v>
      </c>
      <c r="M3" s="31" t="s">
        <v>46</v>
      </c>
      <c r="N3" s="31" t="s">
        <v>55</v>
      </c>
      <c r="O3" s="31" t="s">
        <v>56</v>
      </c>
      <c r="P3" s="31" t="s">
        <v>11</v>
      </c>
      <c r="Q3" s="32" t="s">
        <v>9</v>
      </c>
    </row>
    <row r="4" spans="1:17" ht="27.75" customHeight="1">
      <c r="A4" s="33">
        <v>1</v>
      </c>
      <c r="B4" s="36">
        <v>1</v>
      </c>
      <c r="C4" s="21" t="s">
        <v>6</v>
      </c>
      <c r="D4" s="22">
        <v>452063.03</v>
      </c>
      <c r="E4" s="38">
        <f aca="true" t="shared" si="0" ref="E4:E12">D4/3.452</f>
        <v>130956.84530706838</v>
      </c>
      <c r="F4" s="22">
        <v>724363.7</v>
      </c>
      <c r="G4" s="23">
        <f>(D4-F4)/F4</f>
        <v>-0.3759170565835918</v>
      </c>
      <c r="H4" s="22">
        <v>35704</v>
      </c>
      <c r="I4" s="18">
        <v>210</v>
      </c>
      <c r="J4" s="8">
        <f aca="true" t="shared" si="1" ref="J4:J13">H4/I4</f>
        <v>170.01904761904763</v>
      </c>
      <c r="K4" s="18">
        <v>13</v>
      </c>
      <c r="L4" s="38">
        <v>3</v>
      </c>
      <c r="M4" s="22">
        <v>3269205.43</v>
      </c>
      <c r="N4" s="22">
        <v>219904</v>
      </c>
      <c r="O4" s="38">
        <f aca="true" t="shared" si="2" ref="O4:O13">M4/3.452</f>
        <v>947046.7641946698</v>
      </c>
      <c r="P4" s="39">
        <v>41649</v>
      </c>
      <c r="Q4" s="40" t="s">
        <v>3</v>
      </c>
    </row>
    <row r="5" spans="1:17" ht="27.75" customHeight="1">
      <c r="A5" s="33">
        <f>A4+1</f>
        <v>2</v>
      </c>
      <c r="B5" s="36" t="s">
        <v>7</v>
      </c>
      <c r="C5" s="21" t="s">
        <v>29</v>
      </c>
      <c r="D5" s="22">
        <v>102247</v>
      </c>
      <c r="E5" s="38">
        <f>D5/3.452</f>
        <v>29619.640787949014</v>
      </c>
      <c r="F5" s="22" t="s">
        <v>44</v>
      </c>
      <c r="G5" s="23" t="s">
        <v>44</v>
      </c>
      <c r="H5" s="22">
        <v>7085</v>
      </c>
      <c r="I5" s="18">
        <v>174</v>
      </c>
      <c r="J5" s="8">
        <f t="shared" si="1"/>
        <v>40.7183908045977</v>
      </c>
      <c r="K5" s="18">
        <v>21</v>
      </c>
      <c r="L5" s="38">
        <v>1</v>
      </c>
      <c r="M5" s="22">
        <v>102247</v>
      </c>
      <c r="N5" s="22">
        <v>7085</v>
      </c>
      <c r="O5" s="38">
        <f t="shared" si="2"/>
        <v>29619.640787949014</v>
      </c>
      <c r="P5" s="39">
        <v>41663</v>
      </c>
      <c r="Q5" s="40" t="s">
        <v>1</v>
      </c>
    </row>
    <row r="6" spans="1:17" ht="27.75" customHeight="1">
      <c r="A6" s="33">
        <f aca="true" t="shared" si="3" ref="A6:A13">A5+1</f>
        <v>3</v>
      </c>
      <c r="B6" s="36">
        <v>2</v>
      </c>
      <c r="C6" s="21" t="s">
        <v>33</v>
      </c>
      <c r="D6" s="22">
        <v>75992.04</v>
      </c>
      <c r="E6" s="38">
        <f t="shared" si="0"/>
        <v>22013.916570104288</v>
      </c>
      <c r="F6" s="22">
        <v>118214.54</v>
      </c>
      <c r="G6" s="23">
        <f>(D6-F6)/F6</f>
        <v>-0.3571684160002653</v>
      </c>
      <c r="H6" s="22">
        <v>5280</v>
      </c>
      <c r="I6" s="18">
        <v>128</v>
      </c>
      <c r="J6" s="8">
        <f t="shared" si="1"/>
        <v>41.25</v>
      </c>
      <c r="K6" s="18">
        <v>22</v>
      </c>
      <c r="L6" s="38">
        <v>4</v>
      </c>
      <c r="M6" s="22">
        <v>1570052.96</v>
      </c>
      <c r="N6" s="22">
        <v>106455</v>
      </c>
      <c r="O6" s="38">
        <f t="shared" si="2"/>
        <v>454824.1483198146</v>
      </c>
      <c r="P6" s="39">
        <v>41642</v>
      </c>
      <c r="Q6" s="40" t="s">
        <v>35</v>
      </c>
    </row>
    <row r="7" spans="1:17" ht="27.75" customHeight="1">
      <c r="A7" s="33">
        <f t="shared" si="3"/>
        <v>4</v>
      </c>
      <c r="B7" s="36" t="s">
        <v>7</v>
      </c>
      <c r="C7" s="21" t="s">
        <v>30</v>
      </c>
      <c r="D7" s="22">
        <v>71696.5</v>
      </c>
      <c r="E7" s="38">
        <f>D7/3.452</f>
        <v>20769.55388180765</v>
      </c>
      <c r="F7" s="22" t="s">
        <v>44</v>
      </c>
      <c r="G7" s="23" t="s">
        <v>44</v>
      </c>
      <c r="H7" s="22">
        <v>3775</v>
      </c>
      <c r="I7" s="18">
        <v>89</v>
      </c>
      <c r="J7" s="8">
        <f t="shared" si="1"/>
        <v>42.41573033707865</v>
      </c>
      <c r="K7" s="18">
        <v>12</v>
      </c>
      <c r="L7" s="38">
        <v>1</v>
      </c>
      <c r="M7" s="22">
        <v>75236.5</v>
      </c>
      <c r="N7" s="22">
        <v>3986</v>
      </c>
      <c r="O7" s="38">
        <f t="shared" si="2"/>
        <v>21795.046349942062</v>
      </c>
      <c r="P7" s="39">
        <v>41663</v>
      </c>
      <c r="Q7" s="40" t="s">
        <v>14</v>
      </c>
    </row>
    <row r="8" spans="1:17" ht="27.75" customHeight="1">
      <c r="A8" s="33">
        <f t="shared" si="3"/>
        <v>5</v>
      </c>
      <c r="B8" s="36">
        <v>3</v>
      </c>
      <c r="C8" s="21" t="s">
        <v>36</v>
      </c>
      <c r="D8" s="22">
        <v>50905</v>
      </c>
      <c r="E8" s="38">
        <f t="shared" si="0"/>
        <v>14746.523754345308</v>
      </c>
      <c r="F8" s="22">
        <v>86103.9</v>
      </c>
      <c r="G8" s="23">
        <f>(D8-F8)/F8</f>
        <v>-0.40879565269401263</v>
      </c>
      <c r="H8" s="22">
        <v>3189</v>
      </c>
      <c r="I8" s="18">
        <v>61</v>
      </c>
      <c r="J8" s="8">
        <f t="shared" si="1"/>
        <v>52.278688524590166</v>
      </c>
      <c r="K8" s="18">
        <v>10</v>
      </c>
      <c r="L8" s="38">
        <v>6</v>
      </c>
      <c r="M8" s="22">
        <v>1702907.5</v>
      </c>
      <c r="N8" s="22">
        <v>112648</v>
      </c>
      <c r="O8" s="38">
        <f t="shared" si="2"/>
        <v>493310.3997682503</v>
      </c>
      <c r="P8" s="39">
        <v>41628</v>
      </c>
      <c r="Q8" s="40" t="s">
        <v>14</v>
      </c>
    </row>
    <row r="9" spans="1:17" ht="27.75" customHeight="1">
      <c r="A9" s="33">
        <f t="shared" si="3"/>
        <v>6</v>
      </c>
      <c r="B9" s="36">
        <v>4</v>
      </c>
      <c r="C9" s="21" t="s">
        <v>47</v>
      </c>
      <c r="D9" s="22">
        <v>39416.5</v>
      </c>
      <c r="E9" s="38">
        <f t="shared" si="0"/>
        <v>11418.453070683661</v>
      </c>
      <c r="F9" s="22">
        <v>75393.3</v>
      </c>
      <c r="G9" s="23">
        <f>(D9-F9)/F9</f>
        <v>-0.47718829126726114</v>
      </c>
      <c r="H9" s="22">
        <v>2346</v>
      </c>
      <c r="I9" s="18">
        <v>57</v>
      </c>
      <c r="J9" s="8">
        <f t="shared" si="1"/>
        <v>41.1578947368421</v>
      </c>
      <c r="K9" s="18">
        <v>9</v>
      </c>
      <c r="L9" s="38">
        <v>2</v>
      </c>
      <c r="M9" s="22">
        <v>164153.3</v>
      </c>
      <c r="N9" s="22">
        <v>11395</v>
      </c>
      <c r="O9" s="38">
        <f t="shared" si="2"/>
        <v>47553.09965237543</v>
      </c>
      <c r="P9" s="39">
        <v>41656</v>
      </c>
      <c r="Q9" s="40" t="s">
        <v>48</v>
      </c>
    </row>
    <row r="10" spans="1:17" ht="27.75" customHeight="1">
      <c r="A10" s="33">
        <f t="shared" si="3"/>
        <v>7</v>
      </c>
      <c r="B10" s="36" t="s">
        <v>7</v>
      </c>
      <c r="C10" s="21" t="s">
        <v>28</v>
      </c>
      <c r="D10" s="22">
        <v>31458.5</v>
      </c>
      <c r="E10" s="38">
        <f>D10/3.452</f>
        <v>9113.122827346466</v>
      </c>
      <c r="F10" s="22" t="s">
        <v>44</v>
      </c>
      <c r="G10" s="23" t="s">
        <v>44</v>
      </c>
      <c r="H10" s="22">
        <v>1955</v>
      </c>
      <c r="I10" s="18">
        <v>55</v>
      </c>
      <c r="J10" s="8">
        <f t="shared" si="1"/>
        <v>35.54545454545455</v>
      </c>
      <c r="K10" s="18">
        <v>8</v>
      </c>
      <c r="L10" s="38">
        <v>1</v>
      </c>
      <c r="M10" s="22">
        <v>31458.5</v>
      </c>
      <c r="N10" s="22">
        <v>1955</v>
      </c>
      <c r="O10" s="38">
        <f t="shared" si="2"/>
        <v>9113.122827346466</v>
      </c>
      <c r="P10" s="39">
        <v>41663</v>
      </c>
      <c r="Q10" s="40" t="s">
        <v>48</v>
      </c>
    </row>
    <row r="11" spans="1:17" ht="27.75" customHeight="1">
      <c r="A11" s="33">
        <f t="shared" si="3"/>
        <v>8</v>
      </c>
      <c r="B11" s="36">
        <v>5</v>
      </c>
      <c r="C11" s="21" t="s">
        <v>4</v>
      </c>
      <c r="D11" s="22">
        <v>15857.2</v>
      </c>
      <c r="E11" s="38">
        <f t="shared" si="0"/>
        <v>4593.626882966397</v>
      </c>
      <c r="F11" s="22">
        <v>37201.5</v>
      </c>
      <c r="G11" s="23">
        <f>(D11-F11)/F11</f>
        <v>-0.5737483703614101</v>
      </c>
      <c r="H11" s="22">
        <v>892</v>
      </c>
      <c r="I11" s="18">
        <v>18</v>
      </c>
      <c r="J11" s="8">
        <f t="shared" si="1"/>
        <v>49.55555555555556</v>
      </c>
      <c r="K11" s="18">
        <v>4</v>
      </c>
      <c r="L11" s="38">
        <v>3</v>
      </c>
      <c r="M11" s="22">
        <v>158085.1</v>
      </c>
      <c r="N11" s="22">
        <v>10009</v>
      </c>
      <c r="O11" s="38">
        <f t="shared" si="2"/>
        <v>45795.2201622248</v>
      </c>
      <c r="P11" s="39">
        <v>41649</v>
      </c>
      <c r="Q11" s="40" t="s">
        <v>14</v>
      </c>
    </row>
    <row r="12" spans="1:17" ht="27.75" customHeight="1">
      <c r="A12" s="33">
        <f t="shared" si="3"/>
        <v>9</v>
      </c>
      <c r="B12" s="36">
        <v>6</v>
      </c>
      <c r="C12" s="21" t="s">
        <v>20</v>
      </c>
      <c r="D12" s="22">
        <v>6695</v>
      </c>
      <c r="E12" s="38">
        <f t="shared" si="0"/>
        <v>1939.4553881807649</v>
      </c>
      <c r="F12" s="22">
        <v>22417.1</v>
      </c>
      <c r="G12" s="23">
        <f>(D12-F12)/F12</f>
        <v>-0.7013440632374393</v>
      </c>
      <c r="H12" s="22">
        <v>526</v>
      </c>
      <c r="I12" s="18">
        <v>31</v>
      </c>
      <c r="J12" s="8">
        <f t="shared" si="1"/>
        <v>16.967741935483872</v>
      </c>
      <c r="K12" s="18">
        <v>11</v>
      </c>
      <c r="L12" s="38">
        <v>6</v>
      </c>
      <c r="M12" s="22">
        <v>465728.86</v>
      </c>
      <c r="N12" s="22">
        <v>31301</v>
      </c>
      <c r="O12" s="38">
        <f t="shared" si="2"/>
        <v>134915.6604866744</v>
      </c>
      <c r="P12" s="39">
        <v>41628</v>
      </c>
      <c r="Q12" s="40" t="s">
        <v>58</v>
      </c>
    </row>
    <row r="13" spans="1:17" ht="27.75" customHeight="1">
      <c r="A13" s="33">
        <f t="shared" si="3"/>
        <v>10</v>
      </c>
      <c r="B13" s="36">
        <v>7</v>
      </c>
      <c r="C13" s="21" t="s">
        <v>49</v>
      </c>
      <c r="D13" s="22">
        <v>6634.5</v>
      </c>
      <c r="E13" s="38">
        <f>D13/3.452</f>
        <v>1921.9293163383545</v>
      </c>
      <c r="F13" s="22">
        <v>21083.5</v>
      </c>
      <c r="G13" s="23">
        <f>(D13-F13)/F13</f>
        <v>-0.6853226456707852</v>
      </c>
      <c r="H13" s="22">
        <v>377</v>
      </c>
      <c r="I13" s="18">
        <v>12</v>
      </c>
      <c r="J13" s="8">
        <f t="shared" si="1"/>
        <v>31.416666666666668</v>
      </c>
      <c r="K13" s="18">
        <v>3</v>
      </c>
      <c r="L13" s="38">
        <v>2</v>
      </c>
      <c r="M13" s="22">
        <v>43770.5</v>
      </c>
      <c r="N13" s="22">
        <v>3300</v>
      </c>
      <c r="O13" s="38">
        <f t="shared" si="2"/>
        <v>12679.750869061414</v>
      </c>
      <c r="P13" s="39">
        <v>41656</v>
      </c>
      <c r="Q13" s="40" t="s">
        <v>50</v>
      </c>
    </row>
    <row r="14" spans="1:17" ht="12.75">
      <c r="A14" s="7"/>
      <c r="B14" s="7"/>
      <c r="C14" s="24" t="s">
        <v>57</v>
      </c>
      <c r="D14" s="10">
        <f>SUM(D4:D13)</f>
        <v>852965.27</v>
      </c>
      <c r="E14" s="10">
        <f>SUM(E4:E13)</f>
        <v>247093.0677867903</v>
      </c>
      <c r="F14" s="10">
        <v>1109648.54</v>
      </c>
      <c r="G14" s="26">
        <f>(D14-F14)/F14</f>
        <v>-0.23131943200682265</v>
      </c>
      <c r="H14" s="10">
        <f>SUM(H4:H13)</f>
        <v>61129</v>
      </c>
      <c r="I14" s="25"/>
      <c r="J14" s="11"/>
      <c r="K14" s="12"/>
      <c r="L14" s="11"/>
      <c r="M14" s="9"/>
      <c r="N14" s="9"/>
      <c r="O14" s="19"/>
      <c r="P14" s="20"/>
      <c r="Q14" s="34"/>
    </row>
    <row r="15" spans="1:17" ht="12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5"/>
    </row>
    <row r="16" spans="1:17" ht="27.75" customHeight="1">
      <c r="A16" s="33">
        <f>A13+1</f>
        <v>11</v>
      </c>
      <c r="B16" s="36">
        <v>11</v>
      </c>
      <c r="C16" s="21" t="s">
        <v>19</v>
      </c>
      <c r="D16" s="22">
        <v>5181</v>
      </c>
      <c r="E16" s="38">
        <f aca="true" t="shared" si="4" ref="E16:E25">D16/3.452</f>
        <v>1500.8690614136733</v>
      </c>
      <c r="F16" s="22">
        <v>6277</v>
      </c>
      <c r="G16" s="23">
        <f aca="true" t="shared" si="5" ref="G16:G26">(D16-F16)/F16</f>
        <v>-0.1746057033614784</v>
      </c>
      <c r="H16" s="22">
        <v>304</v>
      </c>
      <c r="I16" s="18">
        <v>9</v>
      </c>
      <c r="J16" s="8">
        <f aca="true" t="shared" si="6" ref="J16:J25">H16/I16</f>
        <v>33.77777777777778</v>
      </c>
      <c r="K16" s="18">
        <v>2</v>
      </c>
      <c r="L16" s="38">
        <v>7</v>
      </c>
      <c r="M16" s="22">
        <v>1107149.88</v>
      </c>
      <c r="N16" s="22">
        <v>62234</v>
      </c>
      <c r="O16" s="38">
        <f aca="true" t="shared" si="7" ref="O16:O25">M16/3.452</f>
        <v>320727.07995365</v>
      </c>
      <c r="P16" s="39">
        <v>41621</v>
      </c>
      <c r="Q16" s="40" t="s">
        <v>18</v>
      </c>
    </row>
    <row r="17" spans="1:17" ht="27.75" customHeight="1">
      <c r="A17" s="33">
        <f>A16+1</f>
        <v>12</v>
      </c>
      <c r="B17" s="36">
        <v>10</v>
      </c>
      <c r="C17" s="21" t="s">
        <v>39</v>
      </c>
      <c r="D17" s="22">
        <v>4351</v>
      </c>
      <c r="E17" s="38">
        <f t="shared" si="4"/>
        <v>1260.4287369640788</v>
      </c>
      <c r="F17" s="22">
        <v>7491</v>
      </c>
      <c r="G17" s="23">
        <f t="shared" si="5"/>
        <v>-0.41916967027099183</v>
      </c>
      <c r="H17" s="22">
        <v>280</v>
      </c>
      <c r="I17" s="18">
        <v>7</v>
      </c>
      <c r="J17" s="8">
        <f t="shared" si="6"/>
        <v>40</v>
      </c>
      <c r="K17" s="18">
        <v>7</v>
      </c>
      <c r="L17" s="38">
        <v>5</v>
      </c>
      <c r="M17" s="22">
        <v>289991.08</v>
      </c>
      <c r="N17" s="22">
        <v>18493</v>
      </c>
      <c r="O17" s="38">
        <f t="shared" si="7"/>
        <v>84006.68597914254</v>
      </c>
      <c r="P17" s="39">
        <v>41635</v>
      </c>
      <c r="Q17" s="40" t="s">
        <v>58</v>
      </c>
    </row>
    <row r="18" spans="1:17" ht="27.75" customHeight="1">
      <c r="A18" s="33">
        <f>A17+1</f>
        <v>13</v>
      </c>
      <c r="B18" s="36">
        <v>8</v>
      </c>
      <c r="C18" s="21" t="s">
        <v>37</v>
      </c>
      <c r="D18" s="22">
        <v>2679</v>
      </c>
      <c r="E18" s="38">
        <f t="shared" si="4"/>
        <v>776.071842410197</v>
      </c>
      <c r="F18" s="22">
        <v>8864.5</v>
      </c>
      <c r="G18" s="23">
        <f t="shared" si="5"/>
        <v>-0.6977832929099216</v>
      </c>
      <c r="H18" s="22">
        <v>145</v>
      </c>
      <c r="I18" s="18">
        <v>3</v>
      </c>
      <c r="J18" s="8">
        <f t="shared" si="6"/>
        <v>48.333333333333336</v>
      </c>
      <c r="K18" s="18">
        <v>1</v>
      </c>
      <c r="L18" s="38">
        <v>5</v>
      </c>
      <c r="M18" s="22">
        <v>427845.7</v>
      </c>
      <c r="N18" s="22">
        <v>23481</v>
      </c>
      <c r="O18" s="38">
        <f t="shared" si="7"/>
        <v>123941.39629200465</v>
      </c>
      <c r="P18" s="39">
        <v>41635</v>
      </c>
      <c r="Q18" s="40" t="s">
        <v>38</v>
      </c>
    </row>
    <row r="19" spans="1:17" ht="27.75" customHeight="1">
      <c r="A19" s="33">
        <f aca="true" t="shared" si="8" ref="A19:A25">A18+1</f>
        <v>14</v>
      </c>
      <c r="B19" s="36">
        <v>13</v>
      </c>
      <c r="C19" s="21" t="s">
        <v>0</v>
      </c>
      <c r="D19" s="22">
        <v>2306</v>
      </c>
      <c r="E19" s="38">
        <f t="shared" si="4"/>
        <v>668.0185399768251</v>
      </c>
      <c r="F19" s="22">
        <v>5161</v>
      </c>
      <c r="G19" s="23">
        <f t="shared" si="5"/>
        <v>-0.5531873667893819</v>
      </c>
      <c r="H19" s="22">
        <v>171</v>
      </c>
      <c r="I19" s="18">
        <v>3</v>
      </c>
      <c r="J19" s="8">
        <f t="shared" si="6"/>
        <v>57</v>
      </c>
      <c r="K19" s="18">
        <v>1</v>
      </c>
      <c r="L19" s="38">
        <v>7</v>
      </c>
      <c r="M19" s="22">
        <v>406361</v>
      </c>
      <c r="N19" s="22">
        <v>31470</v>
      </c>
      <c r="O19" s="38">
        <f t="shared" si="7"/>
        <v>117717.5550405562</v>
      </c>
      <c r="P19" s="39">
        <v>41621</v>
      </c>
      <c r="Q19" s="40" t="s">
        <v>1</v>
      </c>
    </row>
    <row r="20" spans="1:17" ht="27.75" customHeight="1">
      <c r="A20" s="33">
        <f t="shared" si="8"/>
        <v>15</v>
      </c>
      <c r="B20" s="36">
        <v>17</v>
      </c>
      <c r="C20" s="21" t="s">
        <v>52</v>
      </c>
      <c r="D20" s="22">
        <v>2170</v>
      </c>
      <c r="E20" s="38">
        <f t="shared" si="4"/>
        <v>628.6210892236385</v>
      </c>
      <c r="F20" s="22">
        <v>1648</v>
      </c>
      <c r="G20" s="23">
        <f t="shared" si="5"/>
        <v>0.316747572815534</v>
      </c>
      <c r="H20" s="22">
        <v>183</v>
      </c>
      <c r="I20" s="18">
        <v>11</v>
      </c>
      <c r="J20" s="8">
        <f t="shared" si="6"/>
        <v>16.636363636363637</v>
      </c>
      <c r="K20" s="18">
        <v>4</v>
      </c>
      <c r="L20" s="38">
        <v>6</v>
      </c>
      <c r="M20" s="22">
        <v>15908</v>
      </c>
      <c r="N20" s="22">
        <v>1533</v>
      </c>
      <c r="O20" s="38">
        <f t="shared" si="7"/>
        <v>4608.342989571263</v>
      </c>
      <c r="P20" s="39">
        <v>41628</v>
      </c>
      <c r="Q20" s="40" t="s">
        <v>53</v>
      </c>
    </row>
    <row r="21" spans="1:17" ht="27.75" customHeight="1">
      <c r="A21" s="33">
        <f t="shared" si="8"/>
        <v>16</v>
      </c>
      <c r="B21" s="36">
        <v>15</v>
      </c>
      <c r="C21" s="21" t="s">
        <v>51</v>
      </c>
      <c r="D21" s="22">
        <v>2170</v>
      </c>
      <c r="E21" s="38">
        <f t="shared" si="4"/>
        <v>628.6210892236385</v>
      </c>
      <c r="F21" s="22">
        <v>3361</v>
      </c>
      <c r="G21" s="23">
        <f t="shared" si="5"/>
        <v>-0.3543588217792324</v>
      </c>
      <c r="H21" s="22">
        <v>149</v>
      </c>
      <c r="I21" s="18">
        <v>9</v>
      </c>
      <c r="J21" s="8">
        <f t="shared" si="6"/>
        <v>16.555555555555557</v>
      </c>
      <c r="K21" s="18">
        <v>2</v>
      </c>
      <c r="L21" s="38">
        <v>2</v>
      </c>
      <c r="M21" s="22">
        <v>8291</v>
      </c>
      <c r="N21" s="22">
        <v>689</v>
      </c>
      <c r="O21" s="38">
        <f t="shared" si="7"/>
        <v>2401.7960602549247</v>
      </c>
      <c r="P21" s="39">
        <v>41656</v>
      </c>
      <c r="Q21" s="40" t="s">
        <v>1</v>
      </c>
    </row>
    <row r="22" spans="1:17" ht="27.75" customHeight="1">
      <c r="A22" s="33">
        <f t="shared" si="8"/>
        <v>17</v>
      </c>
      <c r="B22" s="36">
        <v>14</v>
      </c>
      <c r="C22" s="21" t="s">
        <v>61</v>
      </c>
      <c r="D22" s="22">
        <v>2150.5</v>
      </c>
      <c r="E22" s="38">
        <f t="shared" si="4"/>
        <v>622.9721900347624</v>
      </c>
      <c r="F22" s="22">
        <v>3531</v>
      </c>
      <c r="G22" s="23">
        <f t="shared" si="5"/>
        <v>-0.3909657320872274</v>
      </c>
      <c r="H22" s="22">
        <v>120</v>
      </c>
      <c r="I22" s="18">
        <v>6</v>
      </c>
      <c r="J22" s="8">
        <f t="shared" si="6"/>
        <v>20</v>
      </c>
      <c r="K22" s="18">
        <v>2</v>
      </c>
      <c r="L22" s="38">
        <v>17</v>
      </c>
      <c r="M22" s="22">
        <v>192454</v>
      </c>
      <c r="N22" s="22">
        <v>13301</v>
      </c>
      <c r="O22" s="38">
        <f t="shared" si="7"/>
        <v>55751.44843568945</v>
      </c>
      <c r="P22" s="37">
        <v>41551</v>
      </c>
      <c r="Q22" s="28" t="s">
        <v>2</v>
      </c>
    </row>
    <row r="23" spans="1:17" ht="27.75" customHeight="1">
      <c r="A23" s="33">
        <f t="shared" si="8"/>
        <v>18</v>
      </c>
      <c r="B23" s="36">
        <v>9</v>
      </c>
      <c r="C23" s="21" t="s">
        <v>5</v>
      </c>
      <c r="D23" s="22">
        <v>1482</v>
      </c>
      <c r="E23" s="38">
        <f t="shared" si="4"/>
        <v>429.31633835457706</v>
      </c>
      <c r="F23" s="22">
        <v>8515.5</v>
      </c>
      <c r="G23" s="23">
        <f t="shared" si="5"/>
        <v>-0.8259644178263167</v>
      </c>
      <c r="H23" s="22">
        <v>90</v>
      </c>
      <c r="I23" s="18">
        <v>8</v>
      </c>
      <c r="J23" s="8">
        <f t="shared" si="6"/>
        <v>11.25</v>
      </c>
      <c r="K23" s="18">
        <v>2</v>
      </c>
      <c r="L23" s="38">
        <v>3</v>
      </c>
      <c r="M23" s="22">
        <v>57314.2</v>
      </c>
      <c r="N23" s="22">
        <v>3899</v>
      </c>
      <c r="O23" s="38">
        <f t="shared" si="7"/>
        <v>16603.1865585168</v>
      </c>
      <c r="P23" s="39">
        <v>41649</v>
      </c>
      <c r="Q23" s="40" t="s">
        <v>14</v>
      </c>
    </row>
    <row r="24" spans="1:17" ht="27.75" customHeight="1">
      <c r="A24" s="33">
        <f t="shared" si="8"/>
        <v>19</v>
      </c>
      <c r="B24" s="36">
        <v>16</v>
      </c>
      <c r="C24" s="21" t="s">
        <v>15</v>
      </c>
      <c r="D24" s="22">
        <v>1345</v>
      </c>
      <c r="E24" s="38">
        <f t="shared" si="4"/>
        <v>389.62920046349944</v>
      </c>
      <c r="F24" s="22">
        <v>2764.5</v>
      </c>
      <c r="G24" s="23">
        <f t="shared" si="5"/>
        <v>-0.5134744076686562</v>
      </c>
      <c r="H24" s="22">
        <v>66</v>
      </c>
      <c r="I24" s="18">
        <v>3</v>
      </c>
      <c r="J24" s="8">
        <f t="shared" si="6"/>
        <v>22</v>
      </c>
      <c r="K24" s="18">
        <v>1</v>
      </c>
      <c r="L24" s="38">
        <v>17</v>
      </c>
      <c r="M24" s="22">
        <v>860043.9</v>
      </c>
      <c r="N24" s="22">
        <v>49656</v>
      </c>
      <c r="O24" s="38">
        <f t="shared" si="7"/>
        <v>249143.6558516802</v>
      </c>
      <c r="P24" s="37">
        <v>41551</v>
      </c>
      <c r="Q24" s="28" t="s">
        <v>18</v>
      </c>
    </row>
    <row r="25" spans="1:17" ht="27.75" customHeight="1">
      <c r="A25" s="33">
        <f t="shared" si="8"/>
        <v>20</v>
      </c>
      <c r="B25" s="36">
        <v>12</v>
      </c>
      <c r="C25" s="21" t="s">
        <v>34</v>
      </c>
      <c r="D25" s="22">
        <v>1154</v>
      </c>
      <c r="E25" s="38">
        <f t="shared" si="4"/>
        <v>334.2989571263036</v>
      </c>
      <c r="F25" s="22">
        <v>5189.5</v>
      </c>
      <c r="G25" s="23">
        <f t="shared" si="5"/>
        <v>-0.7776279024954235</v>
      </c>
      <c r="H25" s="22">
        <v>61</v>
      </c>
      <c r="I25" s="18">
        <v>3</v>
      </c>
      <c r="J25" s="8">
        <f t="shared" si="6"/>
        <v>20.333333333333332</v>
      </c>
      <c r="K25" s="18">
        <v>1</v>
      </c>
      <c r="L25" s="38">
        <v>5</v>
      </c>
      <c r="M25" s="22">
        <v>483885.2</v>
      </c>
      <c r="N25" s="22">
        <v>29614</v>
      </c>
      <c r="O25" s="38">
        <f t="shared" si="7"/>
        <v>140175.31865585168</v>
      </c>
      <c r="P25" s="39">
        <v>41635</v>
      </c>
      <c r="Q25" s="40" t="s">
        <v>14</v>
      </c>
    </row>
    <row r="26" spans="1:17" ht="12.75">
      <c r="A26" s="33"/>
      <c r="B26" s="7"/>
      <c r="C26" s="24" t="s">
        <v>8</v>
      </c>
      <c r="D26" s="10">
        <f>SUM(D16:D25)+D14</f>
        <v>877953.77</v>
      </c>
      <c r="E26" s="10">
        <f>SUM(E16:E25)+E14</f>
        <v>254331.9148319815</v>
      </c>
      <c r="F26" s="10">
        <v>1139262.04</v>
      </c>
      <c r="G26" s="26">
        <f t="shared" si="5"/>
        <v>-0.22936625712553366</v>
      </c>
      <c r="H26" s="10">
        <f>SUM(H16:H25)+H14</f>
        <v>62698</v>
      </c>
      <c r="I26" s="25"/>
      <c r="J26" s="8"/>
      <c r="K26" s="12"/>
      <c r="L26" s="11"/>
      <c r="M26" s="9"/>
      <c r="N26" s="9"/>
      <c r="O26" s="19"/>
      <c r="P26" s="20"/>
      <c r="Q26" s="34"/>
    </row>
    <row r="27" spans="1:17" ht="12.75">
      <c r="A27" s="13"/>
      <c r="B27" s="13"/>
      <c r="C27" s="27"/>
      <c r="D27" s="14" t="s">
        <v>17</v>
      </c>
      <c r="E27" s="15"/>
      <c r="F27" s="14" t="s">
        <v>45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5"/>
    </row>
    <row r="28" spans="1:17" ht="27.75" customHeight="1">
      <c r="A28" s="33">
        <f>A18+1</f>
        <v>14</v>
      </c>
      <c r="B28" s="36">
        <v>18</v>
      </c>
      <c r="C28" s="21" t="s">
        <v>22</v>
      </c>
      <c r="D28" s="22">
        <v>1065</v>
      </c>
      <c r="E28" s="38">
        <f>D28/3.452</f>
        <v>308.51680185399766</v>
      </c>
      <c r="F28" s="22">
        <v>1245.5</v>
      </c>
      <c r="G28" s="23">
        <f>(D28-F28)/F28</f>
        <v>-0.14492171818546767</v>
      </c>
      <c r="H28" s="22">
        <v>65</v>
      </c>
      <c r="I28" s="18">
        <v>4</v>
      </c>
      <c r="J28" s="8">
        <f>H28/I28</f>
        <v>16.25</v>
      </c>
      <c r="K28" s="18">
        <v>2</v>
      </c>
      <c r="L28" s="38">
        <v>4</v>
      </c>
      <c r="M28" s="22">
        <v>42616.5</v>
      </c>
      <c r="N28" s="22">
        <v>2663</v>
      </c>
      <c r="O28" s="38">
        <f>M28/3.452</f>
        <v>12345.45191193511</v>
      </c>
      <c r="P28" s="39">
        <v>41642</v>
      </c>
      <c r="Q28" s="40" t="s">
        <v>21</v>
      </c>
    </row>
    <row r="29" spans="1:17" ht="27.75" customHeight="1">
      <c r="A29" s="33">
        <f>A25+1</f>
        <v>21</v>
      </c>
      <c r="B29" s="36" t="s">
        <v>44</v>
      </c>
      <c r="C29" s="21" t="s">
        <v>31</v>
      </c>
      <c r="D29" s="22">
        <v>368</v>
      </c>
      <c r="E29" s="38">
        <f>D29/3.452</f>
        <v>106.60486674391657</v>
      </c>
      <c r="F29" s="22" t="s">
        <v>44</v>
      </c>
      <c r="G29" s="23" t="s">
        <v>44</v>
      </c>
      <c r="H29" s="22">
        <v>28</v>
      </c>
      <c r="I29" s="18">
        <v>3</v>
      </c>
      <c r="J29" s="8">
        <f>H29/I29</f>
        <v>9.333333333333334</v>
      </c>
      <c r="K29" s="18">
        <v>1</v>
      </c>
      <c r="L29" s="38">
        <v>7</v>
      </c>
      <c r="M29" s="22">
        <v>39082</v>
      </c>
      <c r="N29" s="22">
        <v>2707</v>
      </c>
      <c r="O29" s="38">
        <f>M29/3.452</f>
        <v>11321.552723059096</v>
      </c>
      <c r="P29" s="39">
        <v>41621</v>
      </c>
      <c r="Q29" s="40" t="s">
        <v>32</v>
      </c>
    </row>
    <row r="30" spans="1:17" ht="27.75" customHeight="1">
      <c r="A30" s="33">
        <f>A29+1</f>
        <v>22</v>
      </c>
      <c r="B30" s="36">
        <v>20</v>
      </c>
      <c r="C30" s="21" t="s">
        <v>40</v>
      </c>
      <c r="D30" s="22">
        <v>112</v>
      </c>
      <c r="E30" s="38">
        <f>D30/3.452</f>
        <v>32.4449594438007</v>
      </c>
      <c r="F30" s="22">
        <v>152</v>
      </c>
      <c r="G30" s="23">
        <f>(D30-F30)/F30</f>
        <v>-0.2631578947368421</v>
      </c>
      <c r="H30" s="22">
        <v>13</v>
      </c>
      <c r="I30" s="18">
        <v>1</v>
      </c>
      <c r="J30" s="8">
        <f>H30/I30</f>
        <v>13</v>
      </c>
      <c r="K30" s="18">
        <v>1</v>
      </c>
      <c r="L30" s="38"/>
      <c r="M30" s="22">
        <v>54355.5</v>
      </c>
      <c r="N30" s="22">
        <v>3907</v>
      </c>
      <c r="O30" s="38">
        <f>M30/3.452</f>
        <v>15746.08922363847</v>
      </c>
      <c r="P30" s="39">
        <v>41467</v>
      </c>
      <c r="Q30" s="41" t="s">
        <v>13</v>
      </c>
    </row>
    <row r="31" spans="1:17" ht="27.75" customHeight="1">
      <c r="A31" s="33">
        <f>A30+1</f>
        <v>23</v>
      </c>
      <c r="B31" s="36">
        <v>21</v>
      </c>
      <c r="C31" s="21" t="s">
        <v>59</v>
      </c>
      <c r="D31" s="22">
        <v>68</v>
      </c>
      <c r="E31" s="38">
        <f>D31/3.452</f>
        <v>19.69872537659328</v>
      </c>
      <c r="F31" s="22">
        <v>80</v>
      </c>
      <c r="G31" s="23">
        <f>(D31-F31)/F31</f>
        <v>-0.15</v>
      </c>
      <c r="H31" s="22">
        <v>8</v>
      </c>
      <c r="I31" s="18">
        <v>2</v>
      </c>
      <c r="J31" s="8">
        <f>H31/I31</f>
        <v>4</v>
      </c>
      <c r="K31" s="18">
        <v>1</v>
      </c>
      <c r="L31" s="38">
        <v>10</v>
      </c>
      <c r="M31" s="22">
        <v>472498.89999999997</v>
      </c>
      <c r="N31" s="22">
        <v>31645</v>
      </c>
      <c r="O31" s="38">
        <f>M31/3.452</f>
        <v>136876.85399768248</v>
      </c>
      <c r="P31" s="39">
        <v>41600</v>
      </c>
      <c r="Q31" s="40" t="s">
        <v>60</v>
      </c>
    </row>
    <row r="32" spans="1:17" ht="12.75">
      <c r="A32" s="7"/>
      <c r="B32" s="7"/>
      <c r="C32" s="24" t="s">
        <v>54</v>
      </c>
      <c r="D32" s="10">
        <f>SUM(D28:D31)+D26</f>
        <v>879566.77</v>
      </c>
      <c r="E32" s="10">
        <f>SUM(E28:E31)+E26</f>
        <v>254799.1801853998</v>
      </c>
      <c r="F32" s="10">
        <v>1139342.04</v>
      </c>
      <c r="G32" s="26">
        <f>(D32-F32)/F32</f>
        <v>-0.22800463853681727</v>
      </c>
      <c r="H32" s="10">
        <f>SUM(H28:H31)+H26</f>
        <v>62812</v>
      </c>
      <c r="I32" s="25"/>
      <c r="J32" s="8"/>
      <c r="K32" s="12"/>
      <c r="L32" s="11"/>
      <c r="M32" s="9"/>
      <c r="N32" s="9"/>
      <c r="O32" s="38"/>
      <c r="P32" s="20"/>
      <c r="Q32" s="34"/>
    </row>
    <row r="33" spans="1:17" ht="12.75">
      <c r="A33" s="13"/>
      <c r="B33" s="13"/>
      <c r="C33" s="27"/>
      <c r="D33" s="14" t="s">
        <v>17</v>
      </c>
      <c r="E33" s="15"/>
      <c r="F33" s="14" t="s">
        <v>45</v>
      </c>
      <c r="G33" s="15"/>
      <c r="H33" s="14"/>
      <c r="I33" s="15"/>
      <c r="J33" s="16"/>
      <c r="K33" s="15"/>
      <c r="L33" s="16"/>
      <c r="M33" s="15"/>
      <c r="N33" s="15"/>
      <c r="O33" s="15"/>
      <c r="P33" s="17"/>
      <c r="Q33" s="3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2014-01-27T13:48:17Z</dcterms:modified>
  <cp:category/>
  <cp:version/>
  <cp:contentType/>
  <cp:contentStatus/>
</cp:coreProperties>
</file>