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020" windowWidth="25545" windowHeight="7125" tabRatio="601" activeTab="0"/>
  </bookViews>
  <sheets>
    <sheet name="Vasario 14 - 20 d." sheetId="1" r:id="rId1"/>
  </sheets>
  <definedNames/>
  <calcPr fullCalcOnLoad="1"/>
</workbook>
</file>

<file path=xl/sharedStrings.xml><?xml version="1.0" encoding="utf-8"?>
<sst xmlns="http://schemas.openxmlformats.org/spreadsheetml/2006/main" count="113" uniqueCount="84">
  <si>
    <t>Jauna ir graži
(Young &amp; Beautiful)</t>
  </si>
  <si>
    <t>Incognito Films</t>
  </si>
  <si>
    <t>Aš Frankenšteinas
(I Frankenstein)</t>
  </si>
  <si>
    <t>ACME Film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</si>
  <si>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</si>
  <si>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</si>
  <si>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</si>
  <si>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</si>
  <si>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</si>
  <si>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</si>
  <si>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Didis grožis
(La Grande belezza / The Great Beauty)</t>
  </si>
  <si>
    <t>Prior Entertainment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</si>
  <si>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</si>
  <si>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</si>
  <si>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</si>
  <si>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</si>
  <si>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</si>
  <si>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</si>
  <si>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</si>
  <si>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VISO (top10):</t>
  </si>
  <si>
    <t>Garsų pasaulio įrašai</t>
  </si>
  <si>
    <t>-</t>
  </si>
  <si>
    <t>ACME Film</t>
  </si>
  <si>
    <t>N</t>
  </si>
  <si>
    <t>Šeimos albumas: rugpjūtis
(August: Osage County)</t>
  </si>
  <si>
    <t>ACME Film /
Sony</t>
  </si>
  <si>
    <t>Kaip pavogti žmoną
(How to Steal a Wife)</t>
  </si>
  <si>
    <t>Pasivaikščiojimas su dinozaurais
(Walking with Dinosaurs)</t>
  </si>
  <si>
    <t>Forum Cinemas /
WDSMPI</t>
  </si>
  <si>
    <t>Meilei nereikia žodžių
(Enough Said)</t>
  </si>
  <si>
    <t>Valentinas už 2rų
(Valentinas Behind the Doors)</t>
  </si>
  <si>
    <t>Robotas policininkas
(Robocop)</t>
  </si>
  <si>
    <t>N</t>
  </si>
  <si>
    <t>12 vergovės metų
(12 Years a Slave)</t>
  </si>
  <si>
    <t>ACME Film /
Sony</t>
  </si>
  <si>
    <t>Lego filmas
(Lego Movie)</t>
  </si>
  <si>
    <t>Prieš vidurnaktį
(Before Midnight)</t>
  </si>
  <si>
    <t>Dvi motinos
(Two Mothers)</t>
  </si>
  <si>
    <t>ACME Film</t>
  </si>
  <si>
    <t>Šėtono belaukiant
(Devil's Due)</t>
  </si>
  <si>
    <t>Theatrical Film Distribution</t>
  </si>
  <si>
    <t>N</t>
  </si>
  <si>
    <t>Begalinė meilė
(Endless Love)</t>
  </si>
  <si>
    <t>IS</t>
  </si>
  <si>
    <t>Paskutinės dienos Marse
(The Last Days On Mars)</t>
  </si>
  <si>
    <t>VISO:</t>
  </si>
  <si>
    <t>ACME Film /
Warner Bros.</t>
  </si>
  <si>
    <t>Meilė trunka trejus metus
(Love Lasts Three Years)</t>
  </si>
  <si>
    <t>Į Romą su meile
(To Rome With Love)</t>
  </si>
  <si>
    <t>Žiemos pasaka
(Winter's Tale)</t>
  </si>
  <si>
    <t>Ekskursantė
(The Excursionist)</t>
  </si>
  <si>
    <t>Cinemark</t>
  </si>
  <si>
    <t>ACME Film</t>
  </si>
  <si>
    <t>Aš tuoj grįšiu
(On My Way / Elle S’En Va)</t>
  </si>
  <si>
    <t>A-One Films</t>
  </si>
  <si>
    <t>Forum Cinemas /
Universal</t>
  </si>
  <si>
    <t>Ledo šalis
(Frozen)</t>
  </si>
  <si>
    <t>Forum Cinemas /
WDSMPI</t>
  </si>
  <si>
    <t>Narsusis riteris Justinas
(Justin and the Knights of Valour)</t>
  </si>
  <si>
    <t>Garsų pasaulio įrašai</t>
  </si>
  <si>
    <t>Meedfilms</t>
  </si>
  <si>
    <t>Santa</t>
  </si>
  <si>
    <t>Džekas Rajanas: šešėlių užverbuotas
(Jack Ryan: Shadow Recruit)</t>
  </si>
  <si>
    <t>Forum Cinemas /
Paramount</t>
  </si>
  <si>
    <t>Išgelbėti poną Benksą
(Saving Mr. Banks)</t>
  </si>
  <si>
    <t>Vasario 14 - 20 d. Lietuvos kino teatruose rodytų filmų top-30</t>
  </si>
  <si>
    <t>Vasario
7 - 13 d. 
pajamos
(Lt)</t>
  </si>
  <si>
    <t>Vasario
14 - 20 d. 
pajamos
(Lt)</t>
  </si>
  <si>
    <t>Vasario
14 - 20 d.  
žiūrovų
sk.</t>
  </si>
  <si>
    <t>Vasario
14 - 20 d.  
pajamos
(Eur)</t>
  </si>
  <si>
    <t>Didžioji skruzdėlyčių karalystė
(Minuscule, Valley of the Lost Ants)</t>
  </si>
  <si>
    <t>Išankstiniai seansai</t>
  </si>
  <si>
    <t>-</t>
  </si>
  <si>
    <t>Vieną dieną
(One Day)</t>
  </si>
  <si>
    <t>-</t>
  </si>
  <si>
    <t>Laiškai Sofijai
(Letters to Sofia)</t>
  </si>
  <si>
    <t>Magiškas Paryžius 3
(Magic Paris 3)</t>
  </si>
  <si>
    <t>A-One Films</t>
  </si>
  <si>
    <t>ACME Film /
Sony</t>
  </si>
  <si>
    <t>Amerikietiška afera
(American Hustle)</t>
  </si>
  <si>
    <t>Theatrical Film Distribution /
20th Century Fox</t>
  </si>
  <si>
    <t>Theatrical Film Distribution /
20th Century Fox</t>
  </si>
  <si>
    <t>Kino kultas</t>
  </si>
  <si>
    <t>Redirected / Už Lietuvą!
(Redirected)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</si>
</sst>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yyyy\.mm\.dd"/>
    <numFmt numFmtId="205" formatCode="yyyy/mm/dd;@"/>
    <numFmt numFmtId="206" formatCode="#,##0.0"/>
    <numFmt numFmtId="207" formatCode="[$-427]yyyy\ &quot;m.&quot;\ mmmm\ d\ &quot;d.&quot;"/>
    <numFmt numFmtId="208" formatCode="yyyy\.mm\.dd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\ &quot;Lt&quot;"/>
  </numFmts>
  <fonts count="39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30" borderId="10" xfId="0" applyNumberFormat="1" applyFont="1" applyFill="1" applyBorder="1" applyAlignment="1">
      <alignment vertical="center" wrapText="1"/>
    </xf>
    <xf numFmtId="49" fontId="4" fillId="31" borderId="10" xfId="0" applyNumberFormat="1" applyFont="1" applyFill="1" applyBorder="1" applyAlignment="1">
      <alignment vertical="justify" wrapText="1"/>
    </xf>
    <xf numFmtId="3" fontId="4" fillId="31" borderId="10" xfId="0" applyNumberFormat="1" applyFont="1" applyFill="1" applyBorder="1" applyAlignment="1">
      <alignment/>
    </xf>
    <xf numFmtId="0" fontId="4" fillId="31" borderId="10" xfId="0" applyFont="1" applyFill="1" applyBorder="1" applyAlignment="1">
      <alignment/>
    </xf>
    <xf numFmtId="1" fontId="4" fillId="31" borderId="10" xfId="0" applyNumberFormat="1" applyFont="1" applyFill="1" applyBorder="1" applyAlignment="1">
      <alignment/>
    </xf>
    <xf numFmtId="49" fontId="7" fillId="31" borderId="10" xfId="0" applyNumberFormat="1" applyFont="1" applyFill="1" applyBorder="1" applyAlignment="1">
      <alignment horizontal="right" vertical="center" wrapText="1"/>
    </xf>
    <xf numFmtId="3" fontId="7" fillId="31" borderId="10" xfId="0" applyNumberFormat="1" applyFont="1" applyFill="1" applyBorder="1" applyAlignment="1">
      <alignment horizontal="center" vertical="center"/>
    </xf>
    <xf numFmtId="204" fontId="4" fillId="31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30" borderId="10" xfId="0" applyNumberFormat="1" applyFont="1" applyFill="1" applyBorder="1" applyAlignment="1">
      <alignment horizontal="center" vertical="center"/>
    </xf>
    <xf numFmtId="10" fontId="6" fillId="30" borderId="10" xfId="0" applyNumberFormat="1" applyFont="1" applyFill="1" applyBorder="1" applyAlignment="1">
      <alignment horizontal="center" vertical="center"/>
    </xf>
    <xf numFmtId="1" fontId="6" fillId="30" borderId="10" xfId="0" applyNumberFormat="1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3" fontId="6" fillId="30" borderId="10" xfId="0" applyNumberFormat="1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10" fontId="4" fillId="31" borderId="10" xfId="0" applyNumberFormat="1" applyFont="1" applyFill="1" applyBorder="1" applyAlignment="1">
      <alignment horizontal="center" vertical="center"/>
    </xf>
    <xf numFmtId="1" fontId="6" fillId="31" borderId="10" xfId="0" applyNumberFormat="1" applyFont="1" applyFill="1" applyBorder="1" applyAlignment="1">
      <alignment horizontal="center" vertical="center"/>
    </xf>
    <xf numFmtId="3" fontId="6" fillId="31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31" borderId="10" xfId="0" applyNumberFormat="1" applyFont="1" applyFill="1" applyBorder="1" applyAlignment="1">
      <alignment/>
    </xf>
    <xf numFmtId="49" fontId="4" fillId="31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30" borderId="10" xfId="0" applyNumberFormat="1" applyFont="1" applyFill="1" applyBorder="1" applyAlignment="1">
      <alignment horizontal="center" vertical="center"/>
    </xf>
    <xf numFmtId="3" fontId="4" fillId="3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31" borderId="15" xfId="0" applyFont="1" applyFill="1" applyBorder="1" applyAlignment="1">
      <alignment horizontal="center" vertical="center"/>
    </xf>
    <xf numFmtId="49" fontId="4" fillId="31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/>
    </xf>
    <xf numFmtId="49" fontId="4" fillId="31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31" borderId="16" xfId="0" applyFont="1" applyFill="1" applyBorder="1" applyAlignment="1">
      <alignment horizontal="center" vertical="center"/>
    </xf>
    <xf numFmtId="0" fontId="4" fillId="31" borderId="16" xfId="0" applyFont="1" applyFill="1" applyBorder="1" applyAlignment="1">
      <alignment horizontal="center" vertical="center"/>
    </xf>
    <xf numFmtId="3" fontId="6" fillId="30" borderId="10" xfId="0" applyNumberFormat="1" applyFont="1" applyFill="1" applyBorder="1" applyAlignment="1">
      <alignment horizontal="center" vertical="center"/>
    </xf>
    <xf numFmtId="208" fontId="6" fillId="0" borderId="17" xfId="0" applyNumberFormat="1" applyFont="1" applyBorder="1" applyAlignment="1">
      <alignment horizontal="center" vertical="center" wrapText="1"/>
    </xf>
    <xf numFmtId="3" fontId="4" fillId="30" borderId="10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9.00390625" style="3" customWidth="1"/>
    <col min="4" max="4" width="12.140625" style="3" customWidth="1"/>
    <col min="5" max="5" width="12.421875" style="3" customWidth="1"/>
    <col min="6" max="6" width="13.7109375" style="3" customWidth="1"/>
    <col min="7" max="7" width="10.8515625" style="3" customWidth="1"/>
    <col min="8" max="8" width="11.281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57421875" style="3" customWidth="1"/>
    <col min="14" max="14" width="11.421875" style="3" customWidth="1"/>
    <col min="15" max="15" width="14.421875" style="3" customWidth="1"/>
    <col min="16" max="16" width="15.8515625" style="3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65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16</v>
      </c>
      <c r="D3" s="41" t="s">
        <v>67</v>
      </c>
      <c r="E3" s="41" t="s">
        <v>69</v>
      </c>
      <c r="F3" s="41" t="s">
        <v>66</v>
      </c>
      <c r="G3" s="41" t="s">
        <v>17</v>
      </c>
      <c r="H3" s="41" t="s">
        <v>68</v>
      </c>
      <c r="I3" s="41" t="s">
        <v>13</v>
      </c>
      <c r="J3" s="41" t="s">
        <v>9</v>
      </c>
      <c r="K3" s="41" t="s">
        <v>14</v>
      </c>
      <c r="L3" s="41" t="s">
        <v>18</v>
      </c>
      <c r="M3" s="41" t="s">
        <v>4</v>
      </c>
      <c r="N3" s="41" t="s">
        <v>5</v>
      </c>
      <c r="O3" s="41" t="s">
        <v>15</v>
      </c>
      <c r="P3" s="41" t="s">
        <v>6</v>
      </c>
      <c r="Q3" s="42" t="s">
        <v>12</v>
      </c>
    </row>
    <row r="4" spans="1:18" ht="25.5" customHeight="1">
      <c r="A4" s="43">
        <v>1</v>
      </c>
      <c r="B4" s="49">
        <v>1</v>
      </c>
      <c r="C4" s="4" t="s">
        <v>30</v>
      </c>
      <c r="D4" s="32">
        <v>571135.6</v>
      </c>
      <c r="E4" s="52">
        <f aca="true" t="shared" si="0" ref="E4:E13">D4/3.452</f>
        <v>165450.63731170335</v>
      </c>
      <c r="F4" s="52">
        <v>517480.48</v>
      </c>
      <c r="G4" s="17">
        <f>(D4-F4)/F4</f>
        <v>0.10368530229391454</v>
      </c>
      <c r="H4" s="32">
        <v>35475</v>
      </c>
      <c r="I4" s="31">
        <v>387</v>
      </c>
      <c r="J4" s="29">
        <f aca="true" t="shared" si="1" ref="J4:J13">H4/I4</f>
        <v>91.66666666666667</v>
      </c>
      <c r="K4" s="31">
        <v>13</v>
      </c>
      <c r="L4" s="52">
        <v>1</v>
      </c>
      <c r="M4" s="32">
        <v>1119246.58</v>
      </c>
      <c r="N4" s="32">
        <v>70171</v>
      </c>
      <c r="O4" s="52">
        <f aca="true" t="shared" si="2" ref="O4:O13">M4/3.452</f>
        <v>324231.3383545771</v>
      </c>
      <c r="P4" s="53">
        <v>41677</v>
      </c>
      <c r="Q4" s="38" t="s">
        <v>22</v>
      </c>
      <c r="R4" s="15"/>
    </row>
    <row r="5" spans="1:18" ht="25.5" customHeight="1">
      <c r="A5" s="43">
        <f>A4+1</f>
        <v>2</v>
      </c>
      <c r="B5" s="49">
        <v>2</v>
      </c>
      <c r="C5" s="4" t="s">
        <v>83</v>
      </c>
      <c r="D5" s="32">
        <v>179092.9</v>
      </c>
      <c r="E5" s="52">
        <f t="shared" si="0"/>
        <v>51880.909617612975</v>
      </c>
      <c r="F5" s="52">
        <v>228228.4</v>
      </c>
      <c r="G5" s="17">
        <f>(D5-F5)/F5</f>
        <v>-0.21529091033368328</v>
      </c>
      <c r="H5" s="32">
        <v>10682</v>
      </c>
      <c r="I5" s="31">
        <v>168</v>
      </c>
      <c r="J5" s="29">
        <f t="shared" si="1"/>
        <v>63.583333333333336</v>
      </c>
      <c r="K5" s="31">
        <v>13</v>
      </c>
      <c r="L5" s="52">
        <v>5</v>
      </c>
      <c r="M5" s="32">
        <v>4287078.06</v>
      </c>
      <c r="N5" s="32">
        <v>270758</v>
      </c>
      <c r="O5" s="52">
        <f t="shared" si="2"/>
        <v>1241911.3731170334</v>
      </c>
      <c r="P5" s="53">
        <v>41649</v>
      </c>
      <c r="Q5" s="38" t="s">
        <v>82</v>
      </c>
      <c r="R5" s="15"/>
    </row>
    <row r="6" spans="1:18" ht="25.5" customHeight="1">
      <c r="A6" s="43">
        <f aca="true" t="shared" si="3" ref="A6:A13">A5+1</f>
        <v>3</v>
      </c>
      <c r="B6" s="49" t="s">
        <v>23</v>
      </c>
      <c r="C6" s="4" t="s">
        <v>39</v>
      </c>
      <c r="D6" s="32">
        <v>116145</v>
      </c>
      <c r="E6" s="52">
        <f t="shared" si="0"/>
        <v>33645.712630359216</v>
      </c>
      <c r="F6" s="52" t="s">
        <v>21</v>
      </c>
      <c r="G6" s="17" t="s">
        <v>21</v>
      </c>
      <c r="H6" s="32">
        <v>7065</v>
      </c>
      <c r="I6" s="31">
        <v>192</v>
      </c>
      <c r="J6" s="29">
        <f t="shared" si="1"/>
        <v>36.796875</v>
      </c>
      <c r="K6" s="31">
        <v>12</v>
      </c>
      <c r="L6" s="52">
        <v>1</v>
      </c>
      <c r="M6" s="32">
        <v>116145</v>
      </c>
      <c r="N6" s="32">
        <v>7065</v>
      </c>
      <c r="O6" s="52">
        <f t="shared" si="2"/>
        <v>33645.712630359216</v>
      </c>
      <c r="P6" s="53">
        <v>41684</v>
      </c>
      <c r="Q6" s="38" t="s">
        <v>40</v>
      </c>
      <c r="R6" s="15"/>
    </row>
    <row r="7" spans="1:18" ht="25.5" customHeight="1">
      <c r="A7" s="43">
        <f t="shared" si="3"/>
        <v>4</v>
      </c>
      <c r="B7" s="49">
        <v>3</v>
      </c>
      <c r="C7" s="4" t="s">
        <v>35</v>
      </c>
      <c r="D7" s="32">
        <v>101113.54</v>
      </c>
      <c r="E7" s="52">
        <f t="shared" si="0"/>
        <v>29291.292004634994</v>
      </c>
      <c r="F7" s="52">
        <v>111474.48</v>
      </c>
      <c r="G7" s="17">
        <f>(D7-F7)/F7</f>
        <v>-0.09294450173707922</v>
      </c>
      <c r="H7" s="32">
        <v>7776</v>
      </c>
      <c r="I7" s="31">
        <v>173</v>
      </c>
      <c r="J7" s="29">
        <f t="shared" si="1"/>
        <v>44.947976878612714</v>
      </c>
      <c r="K7" s="31">
        <v>11</v>
      </c>
      <c r="L7" s="52">
        <v>1</v>
      </c>
      <c r="M7" s="32">
        <v>212588.02</v>
      </c>
      <c r="N7" s="32">
        <v>16234</v>
      </c>
      <c r="O7" s="52">
        <f t="shared" si="2"/>
        <v>61584.01506373117</v>
      </c>
      <c r="P7" s="53">
        <v>41677</v>
      </c>
      <c r="Q7" s="38" t="s">
        <v>46</v>
      </c>
      <c r="R7" s="15"/>
    </row>
    <row r="8" spans="1:18" ht="25.5" customHeight="1">
      <c r="A8" s="43">
        <f t="shared" si="3"/>
        <v>5</v>
      </c>
      <c r="B8" s="49" t="s">
        <v>32</v>
      </c>
      <c r="C8" s="4" t="s">
        <v>49</v>
      </c>
      <c r="D8" s="32">
        <v>95000</v>
      </c>
      <c r="E8" s="52">
        <f t="shared" si="0"/>
        <v>27520.278099652376</v>
      </c>
      <c r="F8" s="52" t="s">
        <v>21</v>
      </c>
      <c r="G8" s="17" t="s">
        <v>21</v>
      </c>
      <c r="H8" s="32">
        <v>5881</v>
      </c>
      <c r="I8" s="31">
        <v>213</v>
      </c>
      <c r="J8" s="29">
        <f t="shared" si="1"/>
        <v>27.610328638497652</v>
      </c>
      <c r="K8" s="31">
        <v>9</v>
      </c>
      <c r="L8" s="52">
        <v>1</v>
      </c>
      <c r="M8" s="32">
        <v>95136</v>
      </c>
      <c r="N8" s="32">
        <v>5891</v>
      </c>
      <c r="O8" s="52">
        <f t="shared" si="2"/>
        <v>27559.67555040556</v>
      </c>
      <c r="P8" s="53">
        <v>41684</v>
      </c>
      <c r="Q8" s="38" t="s">
        <v>22</v>
      </c>
      <c r="R8" s="15"/>
    </row>
    <row r="9" spans="1:18" ht="25.5" customHeight="1">
      <c r="A9" s="43">
        <f t="shared" si="3"/>
        <v>6</v>
      </c>
      <c r="B9" s="49" t="s">
        <v>41</v>
      </c>
      <c r="C9" s="4" t="s">
        <v>42</v>
      </c>
      <c r="D9" s="32">
        <v>90870.2</v>
      </c>
      <c r="E9" s="52">
        <f t="shared" si="0"/>
        <v>26323.928157589802</v>
      </c>
      <c r="F9" s="52" t="s">
        <v>21</v>
      </c>
      <c r="G9" s="17" t="s">
        <v>21</v>
      </c>
      <c r="H9" s="32">
        <v>5542</v>
      </c>
      <c r="I9" s="31">
        <v>227</v>
      </c>
      <c r="J9" s="29">
        <f t="shared" si="1"/>
        <v>24.41409691629956</v>
      </c>
      <c r="K9" s="31">
        <v>10</v>
      </c>
      <c r="L9" s="52">
        <v>1</v>
      </c>
      <c r="M9" s="32">
        <v>90870.2</v>
      </c>
      <c r="N9" s="32">
        <v>5542</v>
      </c>
      <c r="O9" s="52">
        <f t="shared" si="2"/>
        <v>26323.928157589802</v>
      </c>
      <c r="P9" s="53">
        <v>41684</v>
      </c>
      <c r="Q9" s="38" t="s">
        <v>55</v>
      </c>
      <c r="R9" s="15"/>
    </row>
    <row r="10" spans="1:18" ht="25.5" customHeight="1">
      <c r="A10" s="43">
        <f t="shared" si="3"/>
        <v>7</v>
      </c>
      <c r="B10" s="49">
        <v>8</v>
      </c>
      <c r="C10" s="4" t="s">
        <v>58</v>
      </c>
      <c r="D10" s="32">
        <v>58717</v>
      </c>
      <c r="E10" s="52">
        <f t="shared" si="0"/>
        <v>17009.559675550405</v>
      </c>
      <c r="F10" s="52">
        <v>53165</v>
      </c>
      <c r="G10" s="17">
        <f>(D10-F10)/F10</f>
        <v>0.10442960594376</v>
      </c>
      <c r="H10" s="32">
        <v>4044</v>
      </c>
      <c r="I10" s="31">
        <v>119</v>
      </c>
      <c r="J10" s="29">
        <f t="shared" si="1"/>
        <v>33.983193277310924</v>
      </c>
      <c r="K10" s="31">
        <v>10</v>
      </c>
      <c r="L10" s="52">
        <v>3</v>
      </c>
      <c r="M10" s="32">
        <v>307508</v>
      </c>
      <c r="N10" s="32">
        <v>21497</v>
      </c>
      <c r="O10" s="52">
        <f t="shared" si="2"/>
        <v>89081.1123986095</v>
      </c>
      <c r="P10" s="53">
        <v>41663</v>
      </c>
      <c r="Q10" s="38" t="s">
        <v>59</v>
      </c>
      <c r="R10" s="15"/>
    </row>
    <row r="11" spans="1:18" ht="25.5" customHeight="1">
      <c r="A11" s="43">
        <f t="shared" si="3"/>
        <v>8</v>
      </c>
      <c r="B11" s="49">
        <v>6</v>
      </c>
      <c r="C11" s="4" t="s">
        <v>33</v>
      </c>
      <c r="D11" s="32">
        <v>57474</v>
      </c>
      <c r="E11" s="52">
        <f t="shared" si="0"/>
        <v>16649.478563151795</v>
      </c>
      <c r="F11" s="52">
        <v>59110</v>
      </c>
      <c r="G11" s="17">
        <f>(D11-F11)/F11</f>
        <v>-0.02767721197766875</v>
      </c>
      <c r="H11" s="32">
        <v>3585</v>
      </c>
      <c r="I11" s="31">
        <v>73</v>
      </c>
      <c r="J11" s="29">
        <f t="shared" si="1"/>
        <v>49.10958904109589</v>
      </c>
      <c r="K11" s="31">
        <v>8</v>
      </c>
      <c r="L11" s="52">
        <v>1</v>
      </c>
      <c r="M11" s="32">
        <v>117108</v>
      </c>
      <c r="N11" s="32">
        <v>7372</v>
      </c>
      <c r="O11" s="52">
        <f t="shared" si="2"/>
        <v>33924.68134414832</v>
      </c>
      <c r="P11" s="53">
        <v>41677</v>
      </c>
      <c r="Q11" s="38" t="s">
        <v>22</v>
      </c>
      <c r="R11" s="15"/>
    </row>
    <row r="12" spans="1:18" ht="25.5" customHeight="1">
      <c r="A12" s="43">
        <f t="shared" si="3"/>
        <v>9</v>
      </c>
      <c r="B12" s="49">
        <v>7</v>
      </c>
      <c r="C12" s="4" t="s">
        <v>56</v>
      </c>
      <c r="D12" s="32">
        <v>50984.88</v>
      </c>
      <c r="E12" s="52">
        <f t="shared" si="0"/>
        <v>14769.663962920045</v>
      </c>
      <c r="F12" s="52">
        <v>57059.25</v>
      </c>
      <c r="G12" s="17">
        <f>(D12-F12)/F12</f>
        <v>-0.10645723524231396</v>
      </c>
      <c r="H12" s="32">
        <v>3818</v>
      </c>
      <c r="I12" s="31">
        <v>96</v>
      </c>
      <c r="J12" s="29">
        <f t="shared" si="1"/>
        <v>39.770833333333336</v>
      </c>
      <c r="K12" s="31">
        <v>12</v>
      </c>
      <c r="L12" s="52">
        <v>6</v>
      </c>
      <c r="M12" s="32">
        <v>1756524.34</v>
      </c>
      <c r="N12" s="32">
        <v>119606</v>
      </c>
      <c r="O12" s="52">
        <f t="shared" si="2"/>
        <v>508842.5086906142</v>
      </c>
      <c r="P12" s="53">
        <v>41642</v>
      </c>
      <c r="Q12" s="38" t="s">
        <v>57</v>
      </c>
      <c r="R12" s="15"/>
    </row>
    <row r="13" spans="1:18" ht="25.5" customHeight="1">
      <c r="A13" s="43">
        <f t="shared" si="3"/>
        <v>10</v>
      </c>
      <c r="B13" s="49">
        <v>4</v>
      </c>
      <c r="C13" s="4" t="s">
        <v>31</v>
      </c>
      <c r="D13" s="32">
        <v>43257</v>
      </c>
      <c r="E13" s="52">
        <f t="shared" si="0"/>
        <v>12530.996523754346</v>
      </c>
      <c r="F13" s="52">
        <v>77184.8</v>
      </c>
      <c r="G13" s="17">
        <f>(D13-F13)/F13</f>
        <v>-0.4395658212497798</v>
      </c>
      <c r="H13" s="32">
        <v>2608</v>
      </c>
      <c r="I13" s="31">
        <v>115</v>
      </c>
      <c r="J13" s="29">
        <f t="shared" si="1"/>
        <v>22.678260869565218</v>
      </c>
      <c r="K13" s="31">
        <v>7</v>
      </c>
      <c r="L13" s="52">
        <v>1</v>
      </c>
      <c r="M13" s="32">
        <v>120923.8</v>
      </c>
      <c r="N13" s="32">
        <v>7484</v>
      </c>
      <c r="O13" s="52">
        <f t="shared" si="2"/>
        <v>35030.069524913095</v>
      </c>
      <c r="P13" s="53">
        <v>41677</v>
      </c>
      <c r="Q13" s="38" t="s">
        <v>34</v>
      </c>
      <c r="R13" s="15"/>
    </row>
    <row r="14" spans="1:17" ht="27" customHeight="1">
      <c r="A14" s="43"/>
      <c r="B14" s="49"/>
      <c r="C14" s="12" t="s">
        <v>19</v>
      </c>
      <c r="D14" s="13">
        <f>SUM(D4:D13)</f>
        <v>1363790.1199999999</v>
      </c>
      <c r="E14" s="13">
        <f>SUM(E4:E13)</f>
        <v>395072.45654692926</v>
      </c>
      <c r="F14" s="13">
        <v>1225750.6099999999</v>
      </c>
      <c r="G14" s="14">
        <f>(D14-F14)/F14</f>
        <v>0.11261630944650317</v>
      </c>
      <c r="H14" s="13">
        <f>SUM(H4:H13)</f>
        <v>86476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10</v>
      </c>
      <c r="C16" s="4" t="s">
        <v>2</v>
      </c>
      <c r="D16" s="32">
        <v>10887.5</v>
      </c>
      <c r="E16" s="52">
        <f aca="true" t="shared" si="4" ref="E16:E25">D16/3.452</f>
        <v>3153.968713789108</v>
      </c>
      <c r="F16" s="52">
        <v>16428.5</v>
      </c>
      <c r="G16" s="17">
        <f>(D16-F16)/F16</f>
        <v>-0.3372797273031622</v>
      </c>
      <c r="H16" s="32">
        <v>513</v>
      </c>
      <c r="I16" s="31">
        <v>25</v>
      </c>
      <c r="J16" s="29">
        <f aca="true" t="shared" si="5" ref="J16:J25">H16/I16</f>
        <v>20.52</v>
      </c>
      <c r="K16" s="31">
        <v>2</v>
      </c>
      <c r="L16" s="52">
        <v>3</v>
      </c>
      <c r="M16" s="31">
        <v>185908.61</v>
      </c>
      <c r="N16" s="31">
        <v>9890</v>
      </c>
      <c r="O16" s="52">
        <f aca="true" t="shared" si="6" ref="O16:O25">M16/3.452</f>
        <v>53855.33314020857</v>
      </c>
      <c r="P16" s="53">
        <v>41663</v>
      </c>
      <c r="Q16" s="38" t="s">
        <v>3</v>
      </c>
      <c r="R16" s="15"/>
    </row>
    <row r="17" spans="1:18" ht="25.5" customHeight="1">
      <c r="A17" s="43">
        <f aca="true" t="shared" si="7" ref="A17:A25">A16+1</f>
        <v>12</v>
      </c>
      <c r="B17" s="49">
        <v>9</v>
      </c>
      <c r="C17" s="4" t="s">
        <v>61</v>
      </c>
      <c r="D17" s="32">
        <v>9155</v>
      </c>
      <c r="E17" s="52">
        <f t="shared" si="4"/>
        <v>2652.085747392816</v>
      </c>
      <c r="F17" s="52">
        <v>42094</v>
      </c>
      <c r="G17" s="17">
        <f>(D17-F17)/F17</f>
        <v>-0.782510571577897</v>
      </c>
      <c r="H17" s="32">
        <v>726</v>
      </c>
      <c r="I17" s="31">
        <v>63</v>
      </c>
      <c r="J17" s="29">
        <f t="shared" si="5"/>
        <v>11.523809523809524</v>
      </c>
      <c r="K17" s="31">
        <v>14</v>
      </c>
      <c r="L17" s="52">
        <v>2</v>
      </c>
      <c r="M17" s="32">
        <v>166987</v>
      </c>
      <c r="N17" s="32">
        <v>11328</v>
      </c>
      <c r="O17" s="52">
        <f t="shared" si="6"/>
        <v>48373.98609501738</v>
      </c>
      <c r="P17" s="53">
        <v>41670</v>
      </c>
      <c r="Q17" s="38" t="s">
        <v>60</v>
      </c>
      <c r="R17" s="15"/>
    </row>
    <row r="18" spans="1:18" ht="25.5" customHeight="1">
      <c r="A18" s="43">
        <f t="shared" si="7"/>
        <v>13</v>
      </c>
      <c r="B18" s="49" t="s">
        <v>21</v>
      </c>
      <c r="C18" s="4" t="s">
        <v>70</v>
      </c>
      <c r="D18" s="32">
        <v>8854</v>
      </c>
      <c r="E18" s="52">
        <f t="shared" si="4"/>
        <v>2564.889918887601</v>
      </c>
      <c r="F18" s="52" t="s">
        <v>21</v>
      </c>
      <c r="G18" s="17" t="s">
        <v>21</v>
      </c>
      <c r="H18" s="32">
        <v>692</v>
      </c>
      <c r="I18" s="31">
        <v>12</v>
      </c>
      <c r="J18" s="29">
        <f t="shared" si="5"/>
        <v>57.666666666666664</v>
      </c>
      <c r="K18" s="31">
        <v>2</v>
      </c>
      <c r="L18" s="52" t="s">
        <v>43</v>
      </c>
      <c r="M18" s="32">
        <v>8854</v>
      </c>
      <c r="N18" s="32">
        <v>692</v>
      </c>
      <c r="O18" s="52">
        <f t="shared" si="6"/>
        <v>2564.889918887601</v>
      </c>
      <c r="P18" s="53" t="s">
        <v>71</v>
      </c>
      <c r="Q18" s="38" t="s">
        <v>52</v>
      </c>
      <c r="R18" s="15"/>
    </row>
    <row r="19" spans="1:18" ht="25.5" customHeight="1">
      <c r="A19" s="43">
        <f t="shared" si="7"/>
        <v>14</v>
      </c>
      <c r="B19" s="49">
        <v>5</v>
      </c>
      <c r="C19" s="4" t="s">
        <v>62</v>
      </c>
      <c r="D19" s="32">
        <v>7812.5</v>
      </c>
      <c r="E19" s="52">
        <f t="shared" si="4"/>
        <v>2263.180764774044</v>
      </c>
      <c r="F19" s="52">
        <v>63525.7</v>
      </c>
      <c r="G19" s="17">
        <f aca="true" t="shared" si="8" ref="G19:G26">(D19-F19)/F19</f>
        <v>-0.8770182776419623</v>
      </c>
      <c r="H19" s="32">
        <v>480</v>
      </c>
      <c r="I19" s="31">
        <v>29</v>
      </c>
      <c r="J19" s="29">
        <f t="shared" si="5"/>
        <v>16.551724137931036</v>
      </c>
      <c r="K19" s="31">
        <v>4</v>
      </c>
      <c r="L19" s="52">
        <v>2</v>
      </c>
      <c r="M19" s="32">
        <v>95967.2</v>
      </c>
      <c r="N19" s="32">
        <v>6043</v>
      </c>
      <c r="O19" s="52">
        <f t="shared" si="6"/>
        <v>27800.463499420624</v>
      </c>
      <c r="P19" s="53">
        <v>41670</v>
      </c>
      <c r="Q19" s="38" t="s">
        <v>63</v>
      </c>
      <c r="R19" s="15"/>
    </row>
    <row r="20" spans="1:18" ht="25.5" customHeight="1">
      <c r="A20" s="43">
        <f t="shared" si="7"/>
        <v>15</v>
      </c>
      <c r="B20" s="49">
        <v>12</v>
      </c>
      <c r="C20" s="4" t="s">
        <v>79</v>
      </c>
      <c r="D20" s="32">
        <v>3423</v>
      </c>
      <c r="E20" s="52">
        <f t="shared" si="4"/>
        <v>991.5990730011588</v>
      </c>
      <c r="F20" s="52">
        <v>8545</v>
      </c>
      <c r="G20" s="17">
        <f t="shared" si="8"/>
        <v>-0.5994148624926858</v>
      </c>
      <c r="H20" s="32">
        <v>210</v>
      </c>
      <c r="I20" s="31">
        <v>10</v>
      </c>
      <c r="J20" s="29">
        <f t="shared" si="5"/>
        <v>21</v>
      </c>
      <c r="K20" s="31">
        <v>4</v>
      </c>
      <c r="L20" s="52">
        <v>4</v>
      </c>
      <c r="M20" s="32">
        <v>226266.3</v>
      </c>
      <c r="N20" s="32">
        <v>15835</v>
      </c>
      <c r="O20" s="52">
        <f t="shared" si="6"/>
        <v>65546.43684820394</v>
      </c>
      <c r="P20" s="53">
        <v>41656</v>
      </c>
      <c r="Q20" s="38" t="s">
        <v>78</v>
      </c>
      <c r="R20" s="15"/>
    </row>
    <row r="21" spans="1:18" ht="25.5" customHeight="1">
      <c r="A21" s="43">
        <f t="shared" si="7"/>
        <v>16</v>
      </c>
      <c r="B21" s="49">
        <v>11</v>
      </c>
      <c r="C21" s="4" t="s">
        <v>26</v>
      </c>
      <c r="D21" s="32">
        <v>3399</v>
      </c>
      <c r="E21" s="52">
        <f t="shared" si="4"/>
        <v>984.6465816917729</v>
      </c>
      <c r="F21" s="52">
        <v>12453.5</v>
      </c>
      <c r="G21" s="17">
        <f t="shared" si="8"/>
        <v>-0.7270646806118761</v>
      </c>
      <c r="H21" s="32">
        <v>341</v>
      </c>
      <c r="I21" s="31">
        <v>13</v>
      </c>
      <c r="J21" s="29">
        <f t="shared" si="5"/>
        <v>26.23076923076923</v>
      </c>
      <c r="K21" s="31">
        <v>5</v>
      </c>
      <c r="L21" s="52">
        <v>8</v>
      </c>
      <c r="M21" s="32">
        <v>1783017</v>
      </c>
      <c r="N21" s="32">
        <v>118245</v>
      </c>
      <c r="O21" s="52">
        <f t="shared" si="6"/>
        <v>516517.09154113557</v>
      </c>
      <c r="P21" s="53">
        <v>41628</v>
      </c>
      <c r="Q21" s="38" t="s">
        <v>22</v>
      </c>
      <c r="R21" s="15"/>
    </row>
    <row r="22" spans="1:18" ht="25.5" customHeight="1">
      <c r="A22" s="43">
        <f t="shared" si="7"/>
        <v>17</v>
      </c>
      <c r="B22" s="49">
        <v>13</v>
      </c>
      <c r="C22" s="4" t="s">
        <v>64</v>
      </c>
      <c r="D22" s="32">
        <v>3207.5</v>
      </c>
      <c r="E22" s="52">
        <f t="shared" si="4"/>
        <v>929.1714947856316</v>
      </c>
      <c r="F22" s="52">
        <v>6917.5</v>
      </c>
      <c r="G22" s="17">
        <f t="shared" si="8"/>
        <v>-0.5363209251897362</v>
      </c>
      <c r="H22" s="32">
        <v>222</v>
      </c>
      <c r="I22" s="31">
        <v>19</v>
      </c>
      <c r="J22" s="29">
        <f t="shared" si="5"/>
        <v>11.68421052631579</v>
      </c>
      <c r="K22" s="31">
        <v>2</v>
      </c>
      <c r="L22" s="52">
        <v>2</v>
      </c>
      <c r="M22" s="32">
        <v>35295</v>
      </c>
      <c r="N22" s="32">
        <v>2288</v>
      </c>
      <c r="O22" s="52">
        <f t="shared" si="6"/>
        <v>10224.507531865585</v>
      </c>
      <c r="P22" s="53">
        <v>41670</v>
      </c>
      <c r="Q22" s="38" t="s">
        <v>28</v>
      </c>
      <c r="R22" s="15"/>
    </row>
    <row r="23" spans="1:18" ht="25.5" customHeight="1">
      <c r="A23" s="43">
        <f t="shared" si="7"/>
        <v>18</v>
      </c>
      <c r="B23" s="49">
        <v>16</v>
      </c>
      <c r="C23" s="4" t="s">
        <v>10</v>
      </c>
      <c r="D23" s="32">
        <v>2826</v>
      </c>
      <c r="E23" s="52">
        <f t="shared" si="4"/>
        <v>818.6558516801854</v>
      </c>
      <c r="F23" s="52">
        <v>3314</v>
      </c>
      <c r="G23" s="17">
        <f t="shared" si="8"/>
        <v>-0.14725407362703682</v>
      </c>
      <c r="H23" s="32">
        <v>168</v>
      </c>
      <c r="I23" s="31">
        <v>14</v>
      </c>
      <c r="J23" s="29">
        <f t="shared" si="5"/>
        <v>12</v>
      </c>
      <c r="K23" s="31">
        <v>2</v>
      </c>
      <c r="L23" s="52">
        <v>19</v>
      </c>
      <c r="M23" s="32">
        <v>204466</v>
      </c>
      <c r="N23" s="32">
        <v>13996</v>
      </c>
      <c r="O23" s="52">
        <f t="shared" si="6"/>
        <v>59231.17033603708</v>
      </c>
      <c r="P23" s="53">
        <v>41551</v>
      </c>
      <c r="Q23" s="38" t="s">
        <v>11</v>
      </c>
      <c r="R23" s="15"/>
    </row>
    <row r="24" spans="1:18" ht="25.5" customHeight="1">
      <c r="A24" s="43">
        <f t="shared" si="7"/>
        <v>19</v>
      </c>
      <c r="B24" s="49">
        <v>14</v>
      </c>
      <c r="C24" s="4" t="s">
        <v>24</v>
      </c>
      <c r="D24" s="32">
        <v>2649.5</v>
      </c>
      <c r="E24" s="52">
        <f t="shared" si="4"/>
        <v>767.5260718424103</v>
      </c>
      <c r="F24" s="52">
        <v>5051.5</v>
      </c>
      <c r="G24" s="17">
        <f t="shared" si="8"/>
        <v>-0.4755023260417698</v>
      </c>
      <c r="H24" s="32">
        <v>186</v>
      </c>
      <c r="I24" s="31">
        <v>10</v>
      </c>
      <c r="J24" s="29">
        <f t="shared" si="5"/>
        <v>18.6</v>
      </c>
      <c r="K24" s="31">
        <v>2</v>
      </c>
      <c r="L24" s="52">
        <v>3</v>
      </c>
      <c r="M24" s="32">
        <v>75724.5</v>
      </c>
      <c r="N24" s="32">
        <v>5097</v>
      </c>
      <c r="O24" s="52">
        <f t="shared" si="6"/>
        <v>21936.41367323291</v>
      </c>
      <c r="P24" s="53">
        <v>41663</v>
      </c>
      <c r="Q24" s="38" t="s">
        <v>25</v>
      </c>
      <c r="R24" s="15"/>
    </row>
    <row r="25" spans="1:18" ht="25.5" customHeight="1">
      <c r="A25" s="43">
        <f t="shared" si="7"/>
        <v>20</v>
      </c>
      <c r="B25" s="49">
        <v>18</v>
      </c>
      <c r="C25" s="4" t="s">
        <v>50</v>
      </c>
      <c r="D25" s="32">
        <v>2026</v>
      </c>
      <c r="E25" s="52">
        <f t="shared" si="4"/>
        <v>586.9061413673232</v>
      </c>
      <c r="F25" s="52">
        <v>1814</v>
      </c>
      <c r="G25" s="17">
        <f t="shared" si="8"/>
        <v>0.11686879823594266</v>
      </c>
      <c r="H25" s="32">
        <v>192</v>
      </c>
      <c r="I25" s="31">
        <v>12</v>
      </c>
      <c r="J25" s="29">
        <f t="shared" si="5"/>
        <v>16</v>
      </c>
      <c r="K25" s="31">
        <v>1</v>
      </c>
      <c r="L25" s="52">
        <v>21</v>
      </c>
      <c r="M25" s="32">
        <v>580811</v>
      </c>
      <c r="N25" s="32">
        <v>49644</v>
      </c>
      <c r="O25" s="52">
        <f t="shared" si="6"/>
        <v>168253.4762456547</v>
      </c>
      <c r="P25" s="53">
        <v>41544</v>
      </c>
      <c r="Q25" s="38" t="s">
        <v>51</v>
      </c>
      <c r="R25" s="15"/>
    </row>
    <row r="26" spans="1:17" ht="27" customHeight="1">
      <c r="A26" s="43"/>
      <c r="B26" s="49"/>
      <c r="C26" s="12" t="s">
        <v>7</v>
      </c>
      <c r="D26" s="13">
        <f>SUM(D16:D25)+D14</f>
        <v>1418030.1199999999</v>
      </c>
      <c r="E26" s="13">
        <f>SUM(E16:E25)+E14</f>
        <v>410785.0869061413</v>
      </c>
      <c r="F26" s="13">
        <v>1273922.1099999999</v>
      </c>
      <c r="G26" s="14">
        <f t="shared" si="8"/>
        <v>0.11312152357572318</v>
      </c>
      <c r="H26" s="13">
        <f>SUM(H16:H25)+H14</f>
        <v>90206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 t="s">
        <v>72</v>
      </c>
      <c r="C28" s="4" t="s">
        <v>73</v>
      </c>
      <c r="D28" s="32">
        <v>757</v>
      </c>
      <c r="E28" s="52">
        <f aca="true" t="shared" si="9" ref="E28:E37">D28/3.452</f>
        <v>219.29316338354576</v>
      </c>
      <c r="F28" s="52" t="s">
        <v>21</v>
      </c>
      <c r="G28" s="17" t="s">
        <v>21</v>
      </c>
      <c r="H28" s="32">
        <v>56</v>
      </c>
      <c r="I28" s="31">
        <v>5</v>
      </c>
      <c r="J28" s="29">
        <f aca="true" t="shared" si="10" ref="J28:J37">H28/I28</f>
        <v>11.2</v>
      </c>
      <c r="K28" s="31">
        <v>1</v>
      </c>
      <c r="L28" s="52"/>
      <c r="M28" s="32">
        <v>110964.05</v>
      </c>
      <c r="N28" s="32">
        <v>8385</v>
      </c>
      <c r="O28" s="52">
        <f aca="true" t="shared" si="11" ref="O28:O37">M28/3.452</f>
        <v>32144.858053302436</v>
      </c>
      <c r="P28" s="55">
        <v>40851</v>
      </c>
      <c r="Q28" s="38" t="s">
        <v>52</v>
      </c>
      <c r="R28" s="15"/>
    </row>
    <row r="29" spans="1:18" ht="25.5" customHeight="1">
      <c r="A29" s="43">
        <f aca="true" t="shared" si="12" ref="A29:A37">A28+1</f>
        <v>22</v>
      </c>
      <c r="B29" s="49">
        <v>24</v>
      </c>
      <c r="C29" s="4" t="s">
        <v>76</v>
      </c>
      <c r="D29" s="32">
        <v>573</v>
      </c>
      <c r="E29" s="52">
        <f t="shared" si="9"/>
        <v>165.9907300115875</v>
      </c>
      <c r="F29" s="52">
        <v>398</v>
      </c>
      <c r="G29" s="17">
        <f>(D29-F29)/F29</f>
        <v>0.4396984924623116</v>
      </c>
      <c r="H29" s="32">
        <v>39</v>
      </c>
      <c r="I29" s="31">
        <v>2</v>
      </c>
      <c r="J29" s="29">
        <f t="shared" si="10"/>
        <v>19.5</v>
      </c>
      <c r="K29" s="31">
        <v>1</v>
      </c>
      <c r="L29" s="52"/>
      <c r="M29" s="32">
        <v>24724</v>
      </c>
      <c r="N29" s="32">
        <v>1955</v>
      </c>
      <c r="O29" s="52">
        <f t="shared" si="11"/>
        <v>7162.224797219003</v>
      </c>
      <c r="P29" s="53">
        <v>41264</v>
      </c>
      <c r="Q29" s="38" t="s">
        <v>77</v>
      </c>
      <c r="R29" s="15"/>
    </row>
    <row r="30" spans="1:18" ht="25.5" customHeight="1">
      <c r="A30" s="43">
        <f t="shared" si="12"/>
        <v>23</v>
      </c>
      <c r="B30" s="49">
        <v>26</v>
      </c>
      <c r="C30" s="4" t="s">
        <v>48</v>
      </c>
      <c r="D30" s="32">
        <v>423</v>
      </c>
      <c r="E30" s="52">
        <f t="shared" si="9"/>
        <v>122.53765932792584</v>
      </c>
      <c r="F30" s="52">
        <v>159</v>
      </c>
      <c r="G30" s="17">
        <f>(D30-F30)/F30</f>
        <v>1.6603773584905661</v>
      </c>
      <c r="H30" s="32">
        <v>32</v>
      </c>
      <c r="I30" s="31">
        <v>4</v>
      </c>
      <c r="J30" s="29">
        <f t="shared" si="10"/>
        <v>8</v>
      </c>
      <c r="K30" s="31">
        <v>1</v>
      </c>
      <c r="L30" s="52"/>
      <c r="M30" s="32">
        <v>363785</v>
      </c>
      <c r="N30" s="32">
        <v>27968</v>
      </c>
      <c r="O30" s="52">
        <f t="shared" si="11"/>
        <v>105383.83545770567</v>
      </c>
      <c r="P30" s="55">
        <v>41166</v>
      </c>
      <c r="Q30" s="38" t="s">
        <v>52</v>
      </c>
      <c r="R30" s="15"/>
    </row>
    <row r="31" spans="1:18" ht="25.5" customHeight="1">
      <c r="A31" s="43">
        <f t="shared" si="12"/>
        <v>24</v>
      </c>
      <c r="B31" s="49">
        <v>25</v>
      </c>
      <c r="C31" s="4" t="s">
        <v>47</v>
      </c>
      <c r="D31" s="32">
        <v>328</v>
      </c>
      <c r="E31" s="52">
        <f t="shared" si="9"/>
        <v>95.01738122827346</v>
      </c>
      <c r="F31" s="52">
        <v>220</v>
      </c>
      <c r="G31" s="17">
        <f>(D31-F31)/F31</f>
        <v>0.4909090909090909</v>
      </c>
      <c r="H31" s="32">
        <v>25</v>
      </c>
      <c r="I31" s="31">
        <v>2</v>
      </c>
      <c r="J31" s="29">
        <f t="shared" si="10"/>
        <v>12.5</v>
      </c>
      <c r="K31" s="31">
        <v>1</v>
      </c>
      <c r="L31" s="52"/>
      <c r="M31" s="32">
        <v>111390</v>
      </c>
      <c r="N31" s="32">
        <v>7929</v>
      </c>
      <c r="O31" s="52">
        <f t="shared" si="11"/>
        <v>32268.250289687137</v>
      </c>
      <c r="P31" s="55">
        <v>40998</v>
      </c>
      <c r="Q31" s="38" t="s">
        <v>52</v>
      </c>
      <c r="R31" s="15"/>
    </row>
    <row r="32" spans="1:18" ht="25.5" customHeight="1">
      <c r="A32" s="43">
        <f t="shared" si="12"/>
        <v>25</v>
      </c>
      <c r="B32" s="49" t="s">
        <v>74</v>
      </c>
      <c r="C32" s="4" t="s">
        <v>75</v>
      </c>
      <c r="D32" s="32">
        <v>262</v>
      </c>
      <c r="E32" s="52">
        <f t="shared" si="9"/>
        <v>75.89803012746235</v>
      </c>
      <c r="F32" s="52" t="s">
        <v>21</v>
      </c>
      <c r="G32" s="17" t="s">
        <v>21</v>
      </c>
      <c r="H32" s="32">
        <v>18</v>
      </c>
      <c r="I32" s="31">
        <v>1</v>
      </c>
      <c r="J32" s="29">
        <f t="shared" si="10"/>
        <v>18</v>
      </c>
      <c r="K32" s="31">
        <v>1</v>
      </c>
      <c r="L32" s="52"/>
      <c r="M32" s="32">
        <v>359484.28</v>
      </c>
      <c r="N32" s="32">
        <v>29269</v>
      </c>
      <c r="O32" s="52">
        <f t="shared" si="11"/>
        <v>104137.97219003476</v>
      </c>
      <c r="P32" s="55">
        <v>41515</v>
      </c>
      <c r="Q32" s="38" t="s">
        <v>52</v>
      </c>
      <c r="R32" s="15"/>
    </row>
    <row r="33" spans="1:18" ht="25.5" customHeight="1">
      <c r="A33" s="43">
        <f t="shared" si="12"/>
        <v>26</v>
      </c>
      <c r="B33" s="49">
        <v>17</v>
      </c>
      <c r="C33" s="4" t="s">
        <v>53</v>
      </c>
      <c r="D33" s="32">
        <v>258</v>
      </c>
      <c r="E33" s="52">
        <f t="shared" si="9"/>
        <v>74.73928157589803</v>
      </c>
      <c r="F33" s="52">
        <v>2126</v>
      </c>
      <c r="G33" s="17">
        <f>(D33-F33)/F33</f>
        <v>-0.878645343367827</v>
      </c>
      <c r="H33" s="32">
        <v>18</v>
      </c>
      <c r="I33" s="31">
        <v>3</v>
      </c>
      <c r="J33" s="29">
        <f t="shared" si="10"/>
        <v>6</v>
      </c>
      <c r="K33" s="31">
        <v>2</v>
      </c>
      <c r="L33" s="52">
        <v>8</v>
      </c>
      <c r="M33" s="32">
        <v>20250</v>
      </c>
      <c r="N33" s="32">
        <v>1857</v>
      </c>
      <c r="O33" s="52">
        <f t="shared" si="11"/>
        <v>5866.164542294322</v>
      </c>
      <c r="P33" s="53">
        <v>41628</v>
      </c>
      <c r="Q33" s="38" t="s">
        <v>54</v>
      </c>
      <c r="R33" s="15"/>
    </row>
    <row r="34" spans="1:18" ht="25.5" customHeight="1">
      <c r="A34" s="43">
        <f t="shared" si="12"/>
        <v>27</v>
      </c>
      <c r="B34" s="49">
        <v>19</v>
      </c>
      <c r="C34" s="4" t="s">
        <v>27</v>
      </c>
      <c r="D34" s="32">
        <v>230</v>
      </c>
      <c r="E34" s="52">
        <f t="shared" si="9"/>
        <v>66.62804171494786</v>
      </c>
      <c r="F34" s="52">
        <v>1643</v>
      </c>
      <c r="G34" s="17">
        <f>(D34-F34)/F34</f>
        <v>-0.8600121728545344</v>
      </c>
      <c r="H34" s="32">
        <v>22</v>
      </c>
      <c r="I34" s="31">
        <v>1</v>
      </c>
      <c r="J34" s="29">
        <f t="shared" si="10"/>
        <v>22</v>
      </c>
      <c r="K34" s="31">
        <v>1</v>
      </c>
      <c r="L34" s="52">
        <v>8</v>
      </c>
      <c r="M34" s="32">
        <v>476005.36</v>
      </c>
      <c r="N34" s="32">
        <v>31966</v>
      </c>
      <c r="O34" s="52">
        <f t="shared" si="11"/>
        <v>137892.63035921205</v>
      </c>
      <c r="P34" s="53">
        <v>41628</v>
      </c>
      <c r="Q34" s="38" t="s">
        <v>80</v>
      </c>
      <c r="R34" s="15"/>
    </row>
    <row r="35" spans="1:18" ht="25.5" customHeight="1">
      <c r="A35" s="43">
        <f t="shared" si="12"/>
        <v>28</v>
      </c>
      <c r="B35" s="49" t="s">
        <v>72</v>
      </c>
      <c r="C35" s="4" t="s">
        <v>36</v>
      </c>
      <c r="D35" s="32">
        <v>216.67</v>
      </c>
      <c r="E35" s="52">
        <f t="shared" si="9"/>
        <v>62.76651216685979</v>
      </c>
      <c r="F35" s="52" t="s">
        <v>21</v>
      </c>
      <c r="G35" s="17" t="s">
        <v>21</v>
      </c>
      <c r="H35" s="32">
        <v>26</v>
      </c>
      <c r="I35" s="31">
        <v>1</v>
      </c>
      <c r="J35" s="29">
        <f t="shared" si="10"/>
        <v>26</v>
      </c>
      <c r="K35" s="31">
        <v>1</v>
      </c>
      <c r="L35" s="52"/>
      <c r="M35" s="32">
        <v>54628.17</v>
      </c>
      <c r="N35" s="32">
        <v>3940</v>
      </c>
      <c r="O35" s="52">
        <f t="shared" si="11"/>
        <v>15825.07821552723</v>
      </c>
      <c r="P35" s="55">
        <v>41467</v>
      </c>
      <c r="Q35" s="38" t="s">
        <v>38</v>
      </c>
      <c r="R35" s="15"/>
    </row>
    <row r="36" spans="1:18" ht="25.5" customHeight="1">
      <c r="A36" s="43">
        <f t="shared" si="12"/>
        <v>29</v>
      </c>
      <c r="B36" s="49">
        <v>23</v>
      </c>
      <c r="C36" s="4" t="s">
        <v>29</v>
      </c>
      <c r="D36" s="32">
        <v>202</v>
      </c>
      <c r="E36" s="52">
        <f t="shared" si="9"/>
        <v>58.516801853997684</v>
      </c>
      <c r="F36" s="52">
        <v>461</v>
      </c>
      <c r="G36" s="17">
        <f>(D36-F36)/F36</f>
        <v>-0.561822125813449</v>
      </c>
      <c r="H36" s="32">
        <v>14</v>
      </c>
      <c r="I36" s="31">
        <v>1</v>
      </c>
      <c r="J36" s="29">
        <f t="shared" si="10"/>
        <v>14</v>
      </c>
      <c r="K36" s="31">
        <v>2</v>
      </c>
      <c r="L36" s="52">
        <v>10</v>
      </c>
      <c r="M36" s="54">
        <v>95540</v>
      </c>
      <c r="N36" s="54">
        <v>6191</v>
      </c>
      <c r="O36" s="52">
        <f t="shared" si="11"/>
        <v>27676.709154113556</v>
      </c>
      <c r="P36" s="53">
        <v>41614</v>
      </c>
      <c r="Q36" s="38" t="s">
        <v>81</v>
      </c>
      <c r="R36" s="15"/>
    </row>
    <row r="37" spans="1:18" ht="25.5" customHeight="1">
      <c r="A37" s="43">
        <f t="shared" si="12"/>
        <v>30</v>
      </c>
      <c r="B37" s="49" t="s">
        <v>72</v>
      </c>
      <c r="C37" s="4" t="s">
        <v>44</v>
      </c>
      <c r="D37" s="32">
        <v>176</v>
      </c>
      <c r="E37" s="52">
        <f t="shared" si="9"/>
        <v>50.984936268829664</v>
      </c>
      <c r="F37" s="52" t="s">
        <v>21</v>
      </c>
      <c r="G37" s="17" t="s">
        <v>21</v>
      </c>
      <c r="H37" s="32">
        <v>20</v>
      </c>
      <c r="I37" s="31">
        <v>1</v>
      </c>
      <c r="J37" s="29">
        <f t="shared" si="10"/>
        <v>20</v>
      </c>
      <c r="K37" s="31">
        <v>1</v>
      </c>
      <c r="L37" s="52"/>
      <c r="M37" s="54">
        <v>9853</v>
      </c>
      <c r="N37" s="54">
        <v>854</v>
      </c>
      <c r="O37" s="52">
        <f t="shared" si="11"/>
        <v>2854.287369640788</v>
      </c>
      <c r="P37" s="53">
        <v>41656</v>
      </c>
      <c r="Q37" s="38" t="s">
        <v>20</v>
      </c>
      <c r="R37" s="15"/>
    </row>
    <row r="38" spans="1:17" ht="27" customHeight="1">
      <c r="A38" s="43"/>
      <c r="B38" s="49"/>
      <c r="C38" s="12" t="s">
        <v>8</v>
      </c>
      <c r="D38" s="13">
        <f>SUM(D28:D37)+D26</f>
        <v>1421455.7899999998</v>
      </c>
      <c r="E38" s="13">
        <f>SUM(E28:E37)+E26</f>
        <v>411777.4594438006</v>
      </c>
      <c r="F38" s="13">
        <v>1278167.6099999999</v>
      </c>
      <c r="G38" s="14">
        <f>(D38-F38)/F38</f>
        <v>0.11210437416732845</v>
      </c>
      <c r="H38" s="13">
        <f>SUM(H28:H37)+H26</f>
        <v>90476</v>
      </c>
      <c r="I38" s="13"/>
      <c r="J38" s="33"/>
      <c r="K38" s="35"/>
      <c r="L38" s="33"/>
      <c r="M38" s="36"/>
      <c r="N38" s="36"/>
      <c r="O38" s="52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72</v>
      </c>
      <c r="C40" s="4" t="s">
        <v>37</v>
      </c>
      <c r="D40" s="32">
        <v>142</v>
      </c>
      <c r="E40" s="52">
        <f>D40/3.452</f>
        <v>41.13557358053303</v>
      </c>
      <c r="F40" s="52" t="s">
        <v>21</v>
      </c>
      <c r="G40" s="17" t="s">
        <v>21</v>
      </c>
      <c r="H40" s="32">
        <v>18</v>
      </c>
      <c r="I40" s="31">
        <v>1</v>
      </c>
      <c r="J40" s="29">
        <f>H40/I40</f>
        <v>18</v>
      </c>
      <c r="K40" s="31">
        <v>1</v>
      </c>
      <c r="L40" s="52"/>
      <c r="M40" s="32">
        <v>13812</v>
      </c>
      <c r="N40" s="32">
        <v>1203</v>
      </c>
      <c r="O40" s="52">
        <f>M40/3.452</f>
        <v>4001.1587485515643</v>
      </c>
      <c r="P40" s="53">
        <v>41621</v>
      </c>
      <c r="Q40" s="38" t="s">
        <v>22</v>
      </c>
      <c r="R40" s="15"/>
    </row>
    <row r="41" spans="1:18" ht="25.5" customHeight="1">
      <c r="A41" s="43">
        <f>A40+1</f>
        <v>32</v>
      </c>
      <c r="B41" s="49">
        <v>28</v>
      </c>
      <c r="C41" s="4" t="s">
        <v>0</v>
      </c>
      <c r="D41" s="32">
        <v>70</v>
      </c>
      <c r="E41" s="52">
        <f>D41/3.452</f>
        <v>20.278099652375435</v>
      </c>
      <c r="F41" s="52">
        <v>108</v>
      </c>
      <c r="G41" s="17">
        <f>(D41-F41)/F41</f>
        <v>-0.35185185185185186</v>
      </c>
      <c r="H41" s="32">
        <v>8</v>
      </c>
      <c r="I41" s="31">
        <v>4</v>
      </c>
      <c r="J41" s="29">
        <f>H41/I41</f>
        <v>2</v>
      </c>
      <c r="K41" s="31">
        <v>1</v>
      </c>
      <c r="L41" s="52">
        <v>6</v>
      </c>
      <c r="M41" s="32">
        <v>43524</v>
      </c>
      <c r="N41" s="32">
        <v>2751</v>
      </c>
      <c r="O41" s="52">
        <f>M41/3.452</f>
        <v>12608.342989571263</v>
      </c>
      <c r="P41" s="53">
        <v>41642</v>
      </c>
      <c r="Q41" s="38" t="s">
        <v>1</v>
      </c>
      <c r="R41" s="15"/>
    </row>
    <row r="42" spans="1:17" ht="27" customHeight="1">
      <c r="A42" s="43"/>
      <c r="B42" s="49"/>
      <c r="C42" s="12" t="s">
        <v>45</v>
      </c>
      <c r="D42" s="13">
        <f>SUM(D40:D41)+D38</f>
        <v>1421667.7899999998</v>
      </c>
      <c r="E42" s="13">
        <f>SUM(E40:E41)+E38</f>
        <v>411838.8731170335</v>
      </c>
      <c r="F42" s="13">
        <v>1278167.6099999999</v>
      </c>
      <c r="G42" s="14">
        <f>(D42-F42)/F42</f>
        <v>0.11227023660848356</v>
      </c>
      <c r="H42" s="13">
        <f>SUM(H40:H41)+H38</f>
        <v>90502</v>
      </c>
      <c r="I42" s="13"/>
      <c r="J42" s="33"/>
      <c r="K42" s="35"/>
      <c r="L42" s="33"/>
      <c r="M42" s="36"/>
      <c r="N42" s="36"/>
      <c r="O42" s="52"/>
      <c r="P42" s="37"/>
      <c r="Q42" s="46"/>
    </row>
    <row r="43" spans="1:17" ht="12" customHeight="1">
      <c r="A43" s="47"/>
      <c r="B43" s="51"/>
      <c r="C43" s="9"/>
      <c r="D43" s="10"/>
      <c r="E43" s="10"/>
      <c r="F43" s="10"/>
      <c r="G43" s="22"/>
      <c r="H43" s="21"/>
      <c r="I43" s="23"/>
      <c r="J43" s="23"/>
      <c r="K43" s="34"/>
      <c r="L43" s="23"/>
      <c r="M43" s="24"/>
      <c r="N43" s="24"/>
      <c r="O43" s="24"/>
      <c r="P43" s="11"/>
      <c r="Q43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Bolek</cp:lastModifiedBy>
  <cp:lastPrinted>2014-02-25T08:29:52Z</cp:lastPrinted>
  <dcterms:created xsi:type="dcterms:W3CDTF">2001-12-28T12:53:09Z</dcterms:created>
  <dcterms:modified xsi:type="dcterms:W3CDTF">2014-02-25T08:30:56Z</dcterms:modified>
  <cp:category/>
  <cp:version/>
  <cp:contentType/>
  <cp:contentStatus/>
</cp:coreProperties>
</file>