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521" yWindow="7020" windowWidth="25500" windowHeight="7125" tabRatio="601" activeTab="0"/>
  </bookViews>
  <sheets>
    <sheet name="Balandžio 4 - 10 d.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<sst xmlns="http://schemas.openxmlformats.org/spreadsheetml/2006/main" count="107" uniqueCount="72">
  <si>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Forum Cinemas /
WDSMPI</t>
  </si>
  <si>
    <t>Incognito Films</t>
  </si>
  <si>
    <t>Forum Cinemas /
Paramount</t>
  </si>
  <si>
    <t>Filomena
(Philomena)</t>
  </si>
  <si>
    <t>N</t>
  </si>
  <si>
    <t>Baubas 3D
(Viy)</t>
  </si>
  <si>
    <t>Yves Saint Laurent</t>
  </si>
  <si>
    <t>ACME Film</t>
  </si>
  <si>
    <t>300: Imperijos gimimas
(300: Rise of an Empire)</t>
  </si>
  <si>
    <t>N</t>
  </si>
  <si>
    <t>Balandžio 4 - 10 d. Lietuvos kino teatruose rodytų filmų top-30</t>
  </si>
  <si>
    <t>Kovo 28 -
balandžio 3 d. 
pajamos
(Lt)</t>
  </si>
  <si>
    <t>Balandžio
4 - 10 d. 
pajamos
(Lt)</t>
  </si>
  <si>
    <t>Balandžio
4 - 10 d.   
žiūrovų
sk.</t>
  </si>
  <si>
    <t>-</t>
  </si>
  <si>
    <t>IS</t>
  </si>
  <si>
    <t>IS</t>
  </si>
  <si>
    <t>-</t>
  </si>
  <si>
    <t>Nojaus laivas
(Noah)</t>
  </si>
  <si>
    <t>Rio 2</t>
  </si>
  <si>
    <t>Trys dienos nužudyti
(3 Days To Kill)</t>
  </si>
  <si>
    <t>Išankstiniai seansai</t>
  </si>
  <si>
    <t xml:space="preserve">Kapitonas Amerika: Žiemos karys 
(Captain America: The Winter Soldier) </t>
  </si>
  <si>
    <t>N</t>
  </si>
  <si>
    <t>Reidas 2
(The Raid: Berandal)</t>
  </si>
  <si>
    <t>Prior Entertainment</t>
  </si>
  <si>
    <t>Aš tuoj grįšiu
(On My Way / Elle S’En Va)</t>
  </si>
  <si>
    <t>A-One Films</t>
  </si>
  <si>
    <t>Didis grožis
(La Grande belezza / The Great Beauty)</t>
  </si>
  <si>
    <t>Ledo šalis
(Frozen)</t>
  </si>
  <si>
    <t>Need For Speed. Ištroškę greičio
(Need For Speed)</t>
  </si>
  <si>
    <t>Didžioji skruzdėlyčių karalystė
(Minuscule, Valley of the Lost Ants)</t>
  </si>
  <si>
    <t>Džesmina
(Blue Jasmine)</t>
  </si>
  <si>
    <t>Kino kultas</t>
  </si>
  <si>
    <t>Redirected / Už Lietuvą!
(Redirected)</t>
  </si>
  <si>
    <t xml:space="preserve">Bendros
pajamos 
(Lt) </t>
  </si>
  <si>
    <t>Tarzanas
(Tarzan)</t>
  </si>
  <si>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</si>
  <si>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</si>
  <si>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</si>
  <si>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</si>
  <si>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</si>
  <si>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</si>
  <si>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</si>
  <si>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</si>
  <si>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</si>
  <si>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</si>
  <si>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</si>
  <si>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Kovo 28 -
balandžio 3 d.  
pajamos
(Eur)</t>
  </si>
  <si>
    <t>Nimfomanė. 1 dalis
(Nymphomaniac Part I)</t>
  </si>
  <si>
    <t>Geriausi pornomodeliai - atvirai
(Aroused)</t>
  </si>
  <si>
    <t>Top Film</t>
  </si>
  <si>
    <t>-</t>
  </si>
  <si>
    <t>Princesė Diana
(Diana)</t>
  </si>
  <si>
    <t>Penktoji valdžia
(The Fifth Estate)</t>
  </si>
  <si>
    <t>VISO (top10):</t>
  </si>
  <si>
    <t>-</t>
  </si>
  <si>
    <t>ACME Film</t>
  </si>
  <si>
    <t>Valentinas už 2rų
(Valentinas Behind the Doors)</t>
  </si>
  <si>
    <t>12 vergovės metų
(12 Years a Slave)</t>
  </si>
  <si>
    <t>ACME Film /
Warner Bros.</t>
  </si>
  <si>
    <t>Top Film</t>
  </si>
  <si>
    <t>ACME Film</t>
  </si>
  <si>
    <t>VISO (top20):</t>
  </si>
  <si>
    <t>Viešbutis ,,Grand Budapest"
(The Grand Budapest Hotel)</t>
  </si>
  <si>
    <t>Išankstiniai seansai</t>
  </si>
  <si>
    <t>Brangenybių medžiotojai
(Monuments Men)</t>
  </si>
  <si>
    <t>Ponas Žirnis ir Šermanas
(Mr. Peabody &amp; Sherman)</t>
  </si>
  <si>
    <t>Theatrical Film Distribution /
20th Century Fox</t>
  </si>
  <si>
    <t>Divergentė
(Divergent)</t>
  </si>
  <si>
    <t>Theatrical Film Distribution</t>
  </si>
  <si>
    <t>IS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</si>
</sst>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yyyy\.mm\.dd"/>
    <numFmt numFmtId="205" formatCode="yyyy/mm/dd;@"/>
    <numFmt numFmtId="206" formatCode="#,##0.0"/>
    <numFmt numFmtId="207" formatCode="[$-427]yyyy\ &quot;m.&quot;\ mmmm\ d\ &quot;d.&quot;"/>
    <numFmt numFmtId="208" formatCode="yyyy\.mm\.dd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\ &quot;Lt&quot;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30" borderId="10" xfId="0" applyNumberFormat="1" applyFont="1" applyFill="1" applyBorder="1" applyAlignment="1">
      <alignment vertical="center" wrapText="1"/>
    </xf>
    <xf numFmtId="49" fontId="4" fillId="31" borderId="10" xfId="0" applyNumberFormat="1" applyFont="1" applyFill="1" applyBorder="1" applyAlignment="1">
      <alignment vertical="justify" wrapText="1"/>
    </xf>
    <xf numFmtId="3" fontId="4" fillId="31" borderId="10" xfId="0" applyNumberFormat="1" applyFont="1" applyFill="1" applyBorder="1" applyAlignment="1">
      <alignment/>
    </xf>
    <xf numFmtId="0" fontId="4" fillId="31" borderId="10" xfId="0" applyFont="1" applyFill="1" applyBorder="1" applyAlignment="1">
      <alignment/>
    </xf>
    <xf numFmtId="1" fontId="4" fillId="31" borderId="10" xfId="0" applyNumberFormat="1" applyFont="1" applyFill="1" applyBorder="1" applyAlignment="1">
      <alignment/>
    </xf>
    <xf numFmtId="49" fontId="7" fillId="31" borderId="10" xfId="0" applyNumberFormat="1" applyFont="1" applyFill="1" applyBorder="1" applyAlignment="1">
      <alignment horizontal="right" vertical="center" wrapText="1"/>
    </xf>
    <xf numFmtId="3" fontId="7" fillId="31" borderId="10" xfId="0" applyNumberFormat="1" applyFont="1" applyFill="1" applyBorder="1" applyAlignment="1">
      <alignment horizontal="center" vertical="center"/>
    </xf>
    <xf numFmtId="204" fontId="4" fillId="31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30" borderId="10" xfId="0" applyNumberFormat="1" applyFont="1" applyFill="1" applyBorder="1" applyAlignment="1">
      <alignment horizontal="center" vertical="center"/>
    </xf>
    <xf numFmtId="10" fontId="6" fillId="30" borderId="10" xfId="0" applyNumberFormat="1" applyFont="1" applyFill="1" applyBorder="1" applyAlignment="1">
      <alignment horizontal="center" vertical="center"/>
    </xf>
    <xf numFmtId="1" fontId="6" fillId="30" borderId="10" xfId="0" applyNumberFormat="1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3" fontId="6" fillId="30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10" fontId="4" fillId="31" borderId="10" xfId="0" applyNumberFormat="1" applyFont="1" applyFill="1" applyBorder="1" applyAlignment="1">
      <alignment horizontal="center" vertical="center"/>
    </xf>
    <xf numFmtId="1" fontId="6" fillId="31" borderId="10" xfId="0" applyNumberFormat="1" applyFont="1" applyFill="1" applyBorder="1" applyAlignment="1">
      <alignment horizontal="center" vertical="center"/>
    </xf>
    <xf numFmtId="3" fontId="6" fillId="31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31" borderId="10" xfId="0" applyNumberFormat="1" applyFont="1" applyFill="1" applyBorder="1" applyAlignment="1">
      <alignment/>
    </xf>
    <xf numFmtId="49" fontId="4" fillId="31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30" borderId="10" xfId="0" applyNumberFormat="1" applyFont="1" applyFill="1" applyBorder="1" applyAlignment="1">
      <alignment horizontal="center" vertical="center"/>
    </xf>
    <xf numFmtId="3" fontId="4" fillId="3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31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/>
    </xf>
    <xf numFmtId="49" fontId="4" fillId="31" borderId="11" xfId="0" applyNumberFormat="1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3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208" fontId="6" fillId="0" borderId="10" xfId="0" applyNumberFormat="1" applyFont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/>
    </xf>
    <xf numFmtId="208" fontId="6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4.00390625" style="3" bestFit="1" customWidth="1"/>
    <col min="4" max="4" width="10.8515625" style="3" bestFit="1" customWidth="1"/>
    <col min="5" max="6" width="14.8515625" style="3" bestFit="1" customWidth="1"/>
    <col min="7" max="8" width="10.8515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10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45</v>
      </c>
      <c r="D3" s="39" t="s">
        <v>12</v>
      </c>
      <c r="E3" s="39" t="s">
        <v>48</v>
      </c>
      <c r="F3" s="39" t="s">
        <v>11</v>
      </c>
      <c r="G3" s="39" t="s">
        <v>46</v>
      </c>
      <c r="H3" s="39" t="s">
        <v>13</v>
      </c>
      <c r="I3" s="39" t="s">
        <v>42</v>
      </c>
      <c r="J3" s="39" t="s">
        <v>40</v>
      </c>
      <c r="K3" s="39" t="s">
        <v>43</v>
      </c>
      <c r="L3" s="39" t="s">
        <v>47</v>
      </c>
      <c r="M3" s="39" t="s">
        <v>35</v>
      </c>
      <c r="N3" s="39" t="s">
        <v>37</v>
      </c>
      <c r="O3" s="39" t="s">
        <v>44</v>
      </c>
      <c r="P3" s="39" t="s">
        <v>38</v>
      </c>
      <c r="Q3" s="40" t="s">
        <v>41</v>
      </c>
    </row>
    <row r="4" spans="1:17" ht="25.5" customHeight="1">
      <c r="A4" s="41">
        <v>1</v>
      </c>
      <c r="B4" s="49" t="s">
        <v>9</v>
      </c>
      <c r="C4" s="4" t="s">
        <v>22</v>
      </c>
      <c r="D4" s="30">
        <v>126159</v>
      </c>
      <c r="E4" s="48">
        <f>D4/3.452</f>
        <v>36546.639629200465</v>
      </c>
      <c r="F4" s="48" t="s">
        <v>14</v>
      </c>
      <c r="G4" s="15" t="s">
        <v>56</v>
      </c>
      <c r="H4" s="30">
        <v>8189</v>
      </c>
      <c r="I4" s="29">
        <v>346</v>
      </c>
      <c r="J4" s="27">
        <f aca="true" t="shared" si="0" ref="J4:J13">H4/I4</f>
        <v>23.667630057803468</v>
      </c>
      <c r="K4" s="29">
        <v>17</v>
      </c>
      <c r="L4" s="48">
        <v>1</v>
      </c>
      <c r="M4" s="30">
        <v>126159</v>
      </c>
      <c r="N4" s="30">
        <v>8189</v>
      </c>
      <c r="O4" s="48">
        <f>M4/3.452</f>
        <v>36546.639629200465</v>
      </c>
      <c r="P4" s="52">
        <v>41733</v>
      </c>
      <c r="Q4" s="36" t="s">
        <v>0</v>
      </c>
    </row>
    <row r="5" spans="1:17" ht="25.5" customHeight="1">
      <c r="A5" s="41">
        <f>A4+1</f>
        <v>2</v>
      </c>
      <c r="B5" s="49" t="s">
        <v>23</v>
      </c>
      <c r="C5" s="4" t="s">
        <v>49</v>
      </c>
      <c r="D5" s="30">
        <v>108076.2</v>
      </c>
      <c r="E5" s="48">
        <f>D5/3.452</f>
        <v>31308.285052143685</v>
      </c>
      <c r="F5" s="48" t="s">
        <v>14</v>
      </c>
      <c r="G5" s="15" t="s">
        <v>56</v>
      </c>
      <c r="H5" s="30">
        <v>8294</v>
      </c>
      <c r="I5" s="29">
        <v>230</v>
      </c>
      <c r="J5" s="27">
        <f t="shared" si="0"/>
        <v>36.06086956521739</v>
      </c>
      <c r="K5" s="29">
        <v>14</v>
      </c>
      <c r="L5" s="48" t="s">
        <v>15</v>
      </c>
      <c r="M5" s="30">
        <v>108497.2</v>
      </c>
      <c r="N5" s="30">
        <v>8323</v>
      </c>
      <c r="O5" s="48">
        <f>M5/3.452</f>
        <v>31430.24333719583</v>
      </c>
      <c r="P5" s="52">
        <v>41733</v>
      </c>
      <c r="Q5" s="36" t="s">
        <v>62</v>
      </c>
    </row>
    <row r="6" spans="1:17" ht="25.5" customHeight="1">
      <c r="A6" s="41">
        <f aca="true" t="shared" si="1" ref="A6:A13">A5+1</f>
        <v>3</v>
      </c>
      <c r="B6" s="49">
        <v>3</v>
      </c>
      <c r="C6" s="4" t="s">
        <v>67</v>
      </c>
      <c r="D6" s="30">
        <v>74106.82</v>
      </c>
      <c r="E6" s="48">
        <f>D6/3.452</f>
        <v>21467.792584009272</v>
      </c>
      <c r="F6" s="48">
        <v>63912.74</v>
      </c>
      <c r="G6" s="15">
        <f>(D6-F6)/F6</f>
        <v>0.15949996823794457</v>
      </c>
      <c r="H6" s="30">
        <v>5627</v>
      </c>
      <c r="I6" s="29">
        <v>247</v>
      </c>
      <c r="J6" s="27">
        <f t="shared" si="0"/>
        <v>22.781376518218625</v>
      </c>
      <c r="K6" s="29">
        <v>19</v>
      </c>
      <c r="L6" s="48">
        <v>5</v>
      </c>
      <c r="M6" s="30">
        <v>849290.47</v>
      </c>
      <c r="N6" s="30">
        <v>59145</v>
      </c>
      <c r="O6" s="48">
        <f>M6/3.452</f>
        <v>246028.52549246812</v>
      </c>
      <c r="P6" s="52">
        <v>41705</v>
      </c>
      <c r="Q6" s="36" t="s">
        <v>68</v>
      </c>
    </row>
    <row r="7" spans="1:17" ht="25.5" customHeight="1">
      <c r="A7" s="41">
        <f t="shared" si="1"/>
        <v>4</v>
      </c>
      <c r="B7" s="49">
        <v>1</v>
      </c>
      <c r="C7" s="4" t="s">
        <v>69</v>
      </c>
      <c r="D7" s="30">
        <v>66964.4</v>
      </c>
      <c r="E7" s="48">
        <f aca="true" t="shared" si="2" ref="E7:E13">D7/3.452</f>
        <v>19398.725376593276</v>
      </c>
      <c r="F7" s="48">
        <v>105786.1</v>
      </c>
      <c r="G7" s="15">
        <f>(D7-F7)/F7</f>
        <v>-0.3669829968209435</v>
      </c>
      <c r="H7" s="30">
        <v>5319</v>
      </c>
      <c r="I7" s="29">
        <v>190</v>
      </c>
      <c r="J7" s="27">
        <f t="shared" si="0"/>
        <v>27.99473684210526</v>
      </c>
      <c r="K7" s="29">
        <v>10</v>
      </c>
      <c r="L7" s="48">
        <v>2</v>
      </c>
      <c r="M7" s="30">
        <v>178819.5</v>
      </c>
      <c r="N7" s="30">
        <v>12658</v>
      </c>
      <c r="O7" s="48">
        <f>M7/3.452</f>
        <v>51801.70915411356</v>
      </c>
      <c r="P7" s="52">
        <v>41726</v>
      </c>
      <c r="Q7" s="36" t="s">
        <v>62</v>
      </c>
    </row>
    <row r="8" spans="1:17" ht="25.5" customHeight="1">
      <c r="A8" s="41">
        <f t="shared" si="1"/>
        <v>5</v>
      </c>
      <c r="B8" s="49">
        <v>2</v>
      </c>
      <c r="C8" s="4" t="s">
        <v>36</v>
      </c>
      <c r="D8" s="30">
        <v>64739.16</v>
      </c>
      <c r="E8" s="48">
        <f t="shared" si="2"/>
        <v>18754.10196987254</v>
      </c>
      <c r="F8" s="48">
        <v>68496.63</v>
      </c>
      <c r="G8" s="15">
        <f>(D8-F8)/F8</f>
        <v>-0.05485627541092169</v>
      </c>
      <c r="H8" s="30">
        <v>4894</v>
      </c>
      <c r="I8" s="29">
        <v>202</v>
      </c>
      <c r="J8" s="27">
        <f t="shared" si="0"/>
        <v>24.22772277227723</v>
      </c>
      <c r="K8" s="29">
        <v>10</v>
      </c>
      <c r="L8" s="48">
        <v>3</v>
      </c>
      <c r="M8" s="30">
        <v>250164.95</v>
      </c>
      <c r="N8" s="30">
        <v>17943</v>
      </c>
      <c r="O8" s="48">
        <f aca="true" t="shared" si="3" ref="O8:O13">M8/3.452</f>
        <v>72469.56836616455</v>
      </c>
      <c r="P8" s="52">
        <v>41719</v>
      </c>
      <c r="Q8" s="36" t="s">
        <v>7</v>
      </c>
    </row>
    <row r="9" spans="1:17" ht="25.5" customHeight="1">
      <c r="A9" s="41">
        <f t="shared" si="1"/>
        <v>6</v>
      </c>
      <c r="B9" s="49">
        <v>4</v>
      </c>
      <c r="C9" s="4" t="s">
        <v>64</v>
      </c>
      <c r="D9" s="30">
        <v>49139.7</v>
      </c>
      <c r="E9" s="48">
        <f t="shared" si="2"/>
        <v>14235.139049826186</v>
      </c>
      <c r="F9" s="48">
        <v>49674.5</v>
      </c>
      <c r="G9" s="15">
        <f>(D9-F9)/F9</f>
        <v>-0.010766087227853384</v>
      </c>
      <c r="H9" s="30">
        <v>3692</v>
      </c>
      <c r="I9" s="29">
        <v>117</v>
      </c>
      <c r="J9" s="27">
        <f t="shared" si="0"/>
        <v>31.555555555555557</v>
      </c>
      <c r="K9" s="29">
        <v>9</v>
      </c>
      <c r="L9" s="48">
        <v>4</v>
      </c>
      <c r="M9" s="30">
        <v>329667.7</v>
      </c>
      <c r="N9" s="30">
        <v>21533</v>
      </c>
      <c r="O9" s="48">
        <f t="shared" si="3"/>
        <v>95500.49246813441</v>
      </c>
      <c r="P9" s="52">
        <v>41712</v>
      </c>
      <c r="Q9" s="36" t="s">
        <v>68</v>
      </c>
    </row>
    <row r="10" spans="1:17" ht="25.5" customHeight="1">
      <c r="A10" s="41">
        <f t="shared" si="1"/>
        <v>7</v>
      </c>
      <c r="B10" s="49">
        <v>5</v>
      </c>
      <c r="C10" s="4" t="s">
        <v>30</v>
      </c>
      <c r="D10" s="30">
        <v>33759.5</v>
      </c>
      <c r="E10" s="48">
        <f>D10/3.452</f>
        <v>9779.692931633836</v>
      </c>
      <c r="F10" s="48">
        <v>43443</v>
      </c>
      <c r="G10" s="15">
        <f>(D10-F10)/F10</f>
        <v>-0.22290127293234813</v>
      </c>
      <c r="H10" s="30">
        <v>2536</v>
      </c>
      <c r="I10" s="29">
        <v>86</v>
      </c>
      <c r="J10" s="27">
        <f t="shared" si="0"/>
        <v>29.488372093023255</v>
      </c>
      <c r="K10" s="29">
        <v>7</v>
      </c>
      <c r="L10" s="48">
        <v>4</v>
      </c>
      <c r="M10" s="30">
        <v>334537.7</v>
      </c>
      <c r="N10" s="30">
        <v>22533</v>
      </c>
      <c r="O10" s="48">
        <f>M10/3.452</f>
        <v>96911.26882966397</v>
      </c>
      <c r="P10" s="52">
        <v>41712</v>
      </c>
      <c r="Q10" s="36" t="s">
        <v>57</v>
      </c>
    </row>
    <row r="11" spans="1:17" ht="25.5" customHeight="1">
      <c r="A11" s="41">
        <f t="shared" si="1"/>
        <v>8</v>
      </c>
      <c r="B11" s="49" t="s">
        <v>15</v>
      </c>
      <c r="C11" s="4" t="s">
        <v>19</v>
      </c>
      <c r="D11" s="30">
        <v>28358.5</v>
      </c>
      <c r="E11" s="48">
        <f t="shared" si="2"/>
        <v>8215.092699884126</v>
      </c>
      <c r="F11" s="48" t="s">
        <v>14</v>
      </c>
      <c r="G11" s="15" t="s">
        <v>56</v>
      </c>
      <c r="H11" s="30">
        <v>2050</v>
      </c>
      <c r="I11" s="29">
        <v>25</v>
      </c>
      <c r="J11" s="27">
        <f t="shared" si="0"/>
        <v>82</v>
      </c>
      <c r="K11" s="29">
        <v>8</v>
      </c>
      <c r="L11" s="48" t="s">
        <v>15</v>
      </c>
      <c r="M11" s="30">
        <v>28358.5</v>
      </c>
      <c r="N11" s="30">
        <v>2050</v>
      </c>
      <c r="O11" s="48">
        <f t="shared" si="3"/>
        <v>8215.092699884126</v>
      </c>
      <c r="P11" s="52" t="s">
        <v>65</v>
      </c>
      <c r="Q11" s="36" t="s">
        <v>68</v>
      </c>
    </row>
    <row r="12" spans="1:17" ht="25.5" customHeight="1">
      <c r="A12" s="41">
        <f t="shared" si="1"/>
        <v>9</v>
      </c>
      <c r="B12" s="49">
        <v>6</v>
      </c>
      <c r="C12" s="4" t="s">
        <v>8</v>
      </c>
      <c r="D12" s="30">
        <v>18554</v>
      </c>
      <c r="E12" s="48">
        <f>D12/3.452</f>
        <v>5374.855156431055</v>
      </c>
      <c r="F12" s="48">
        <v>32683</v>
      </c>
      <c r="G12" s="15">
        <f>(D12-F12)/F12</f>
        <v>-0.4323042560352477</v>
      </c>
      <c r="H12" s="30">
        <v>1179</v>
      </c>
      <c r="I12" s="29">
        <v>42</v>
      </c>
      <c r="J12" s="27">
        <f t="shared" si="0"/>
        <v>28.071428571428573</v>
      </c>
      <c r="K12" s="29">
        <v>5</v>
      </c>
      <c r="L12" s="48">
        <v>5</v>
      </c>
      <c r="M12" s="30">
        <v>582241.5</v>
      </c>
      <c r="N12" s="30">
        <v>31484</v>
      </c>
      <c r="O12" s="48">
        <f>M12/3.452</f>
        <v>168667.87369640789</v>
      </c>
      <c r="P12" s="52">
        <v>41705</v>
      </c>
      <c r="Q12" s="36" t="s">
        <v>60</v>
      </c>
    </row>
    <row r="13" spans="1:17" ht="25.5" customHeight="1">
      <c r="A13" s="41">
        <f t="shared" si="1"/>
        <v>10</v>
      </c>
      <c r="B13" s="49">
        <v>7</v>
      </c>
      <c r="C13" s="4" t="s">
        <v>3</v>
      </c>
      <c r="D13" s="30">
        <v>14508</v>
      </c>
      <c r="E13" s="48">
        <f t="shared" si="2"/>
        <v>4202.780996523755</v>
      </c>
      <c r="F13" s="48">
        <v>23857</v>
      </c>
      <c r="G13" s="15">
        <f>(D13-F13)/F13</f>
        <v>-0.3918765980634615</v>
      </c>
      <c r="H13" s="30">
        <v>1152</v>
      </c>
      <c r="I13" s="29">
        <v>52</v>
      </c>
      <c r="J13" s="27">
        <f t="shared" si="0"/>
        <v>22.153846153846153</v>
      </c>
      <c r="K13" s="29">
        <v>3</v>
      </c>
      <c r="L13" s="48">
        <v>2</v>
      </c>
      <c r="M13" s="30">
        <v>50896</v>
      </c>
      <c r="N13" s="30">
        <v>3786</v>
      </c>
      <c r="O13" s="48">
        <f t="shared" si="3"/>
        <v>14743.916570104288</v>
      </c>
      <c r="P13" s="52">
        <v>41726</v>
      </c>
      <c r="Q13" s="36" t="s">
        <v>70</v>
      </c>
    </row>
    <row r="14" spans="1:17" ht="27" customHeight="1">
      <c r="A14" s="41"/>
      <c r="B14" s="49"/>
      <c r="C14" s="12" t="s">
        <v>55</v>
      </c>
      <c r="D14" s="47">
        <f>SUM(D4:D13)</f>
        <v>584365.28</v>
      </c>
      <c r="E14" s="47">
        <f>SUM(E4:E13)</f>
        <v>169283.1054461182</v>
      </c>
      <c r="F14" s="47">
        <v>421956.17</v>
      </c>
      <c r="G14" s="13">
        <f>(D14-F14)/F14</f>
        <v>0.38489568715158273</v>
      </c>
      <c r="H14" s="47">
        <f>SUM(H4:H13)</f>
        <v>42932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3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f>A13+1</f>
        <v>11</v>
      </c>
      <c r="B16" s="55" t="s">
        <v>4</v>
      </c>
      <c r="C16" s="4" t="s">
        <v>24</v>
      </c>
      <c r="D16" s="30">
        <v>13322.5</v>
      </c>
      <c r="E16" s="48">
        <f aca="true" t="shared" si="4" ref="E16:E25">D16/3.452</f>
        <v>3859.356894553882</v>
      </c>
      <c r="F16" s="48" t="s">
        <v>14</v>
      </c>
      <c r="G16" s="15" t="s">
        <v>56</v>
      </c>
      <c r="H16" s="30">
        <v>1059</v>
      </c>
      <c r="I16" s="29">
        <v>140</v>
      </c>
      <c r="J16" s="27">
        <f aca="true" t="shared" si="5" ref="J16:J25">H16/I16</f>
        <v>7.564285714285714</v>
      </c>
      <c r="K16" s="29">
        <v>10</v>
      </c>
      <c r="L16" s="48">
        <v>1</v>
      </c>
      <c r="M16" s="30">
        <v>13322.5</v>
      </c>
      <c r="N16" s="30">
        <v>1059</v>
      </c>
      <c r="O16" s="48">
        <f aca="true" t="shared" si="6" ref="O16:O25">M16/3.452</f>
        <v>3859.356894553882</v>
      </c>
      <c r="P16" s="54">
        <v>41733</v>
      </c>
      <c r="Q16" s="36" t="s">
        <v>25</v>
      </c>
    </row>
    <row r="17" spans="1:17" ht="25.5" customHeight="1">
      <c r="A17" s="41">
        <f aca="true" t="shared" si="7" ref="A17:A25">A16+1</f>
        <v>12</v>
      </c>
      <c r="B17" s="49">
        <v>8</v>
      </c>
      <c r="C17" s="4" t="s">
        <v>34</v>
      </c>
      <c r="D17" s="30">
        <v>13250.5</v>
      </c>
      <c r="E17" s="48">
        <f t="shared" si="4"/>
        <v>3838.4994206257243</v>
      </c>
      <c r="F17" s="48">
        <v>15612.2</v>
      </c>
      <c r="G17" s="15">
        <f>(D17-F17)/F17</f>
        <v>-0.15127272261436572</v>
      </c>
      <c r="H17" s="30">
        <v>988</v>
      </c>
      <c r="I17" s="29">
        <v>28</v>
      </c>
      <c r="J17" s="27">
        <f t="shared" si="5"/>
        <v>35.285714285714285</v>
      </c>
      <c r="K17" s="29">
        <v>3</v>
      </c>
      <c r="L17" s="48">
        <v>12</v>
      </c>
      <c r="M17" s="30">
        <v>4603738.659999999</v>
      </c>
      <c r="N17" s="30">
        <v>290573</v>
      </c>
      <c r="O17" s="48">
        <f t="shared" si="6"/>
        <v>1333643.8760139048</v>
      </c>
      <c r="P17" s="52">
        <v>41649</v>
      </c>
      <c r="Q17" s="36" t="s">
        <v>33</v>
      </c>
    </row>
    <row r="18" spans="1:17" ht="25.5" customHeight="1">
      <c r="A18" s="41">
        <f t="shared" si="7"/>
        <v>13</v>
      </c>
      <c r="B18" s="49" t="s">
        <v>71</v>
      </c>
      <c r="C18" s="4" t="s">
        <v>18</v>
      </c>
      <c r="D18" s="30">
        <v>12389</v>
      </c>
      <c r="E18" s="48">
        <f t="shared" si="4"/>
        <v>3588.933951332561</v>
      </c>
      <c r="F18" s="48" t="s">
        <v>14</v>
      </c>
      <c r="G18" s="15" t="s">
        <v>56</v>
      </c>
      <c r="H18" s="30">
        <v>676</v>
      </c>
      <c r="I18" s="29">
        <v>7</v>
      </c>
      <c r="J18" s="27">
        <f t="shared" si="5"/>
        <v>96.57142857142857</v>
      </c>
      <c r="K18" s="29">
        <v>7</v>
      </c>
      <c r="L18" s="48" t="s">
        <v>15</v>
      </c>
      <c r="M18" s="30">
        <v>12389</v>
      </c>
      <c r="N18" s="30">
        <v>676</v>
      </c>
      <c r="O18" s="48">
        <f t="shared" si="6"/>
        <v>3588.933951332561</v>
      </c>
      <c r="P18" s="52" t="s">
        <v>65</v>
      </c>
      <c r="Q18" s="36" t="s">
        <v>2</v>
      </c>
    </row>
    <row r="19" spans="1:17" ht="25.5" customHeight="1">
      <c r="A19" s="41">
        <f t="shared" si="7"/>
        <v>14</v>
      </c>
      <c r="B19" s="55" t="s">
        <v>71</v>
      </c>
      <c r="C19" s="4" t="s">
        <v>20</v>
      </c>
      <c r="D19" s="30">
        <v>6160</v>
      </c>
      <c r="E19" s="48">
        <f t="shared" si="4"/>
        <v>1784.4727694090382</v>
      </c>
      <c r="F19" s="48" t="s">
        <v>56</v>
      </c>
      <c r="G19" s="15" t="s">
        <v>17</v>
      </c>
      <c r="H19" s="30">
        <v>770</v>
      </c>
      <c r="I19" s="29">
        <v>12</v>
      </c>
      <c r="J19" s="27">
        <f t="shared" si="5"/>
        <v>64.16666666666667</v>
      </c>
      <c r="K19" s="29">
        <v>6</v>
      </c>
      <c r="L19" s="48" t="s">
        <v>16</v>
      </c>
      <c r="M19" s="30">
        <v>6160</v>
      </c>
      <c r="N19" s="30">
        <v>770</v>
      </c>
      <c r="O19" s="48">
        <f t="shared" si="6"/>
        <v>1784.4727694090382</v>
      </c>
      <c r="P19" s="54" t="s">
        <v>21</v>
      </c>
      <c r="Q19" s="36" t="s">
        <v>1</v>
      </c>
    </row>
    <row r="20" spans="1:17" ht="25.5" customHeight="1">
      <c r="A20" s="41">
        <f t="shared" si="7"/>
        <v>15</v>
      </c>
      <c r="B20" s="55">
        <v>9</v>
      </c>
      <c r="C20" s="4" t="s">
        <v>5</v>
      </c>
      <c r="D20" s="30">
        <v>3387</v>
      </c>
      <c r="E20" s="48">
        <f t="shared" si="4"/>
        <v>981.17033603708</v>
      </c>
      <c r="F20" s="48">
        <v>15499</v>
      </c>
      <c r="G20" s="15">
        <f>(D20-F20)/F20</f>
        <v>-0.7814697722433706</v>
      </c>
      <c r="H20" s="30">
        <v>219</v>
      </c>
      <c r="I20" s="29">
        <v>14</v>
      </c>
      <c r="J20" s="27">
        <f t="shared" si="5"/>
        <v>15.642857142857142</v>
      </c>
      <c r="K20" s="29">
        <v>2</v>
      </c>
      <c r="L20" s="48">
        <v>3</v>
      </c>
      <c r="M20" s="30">
        <v>62636</v>
      </c>
      <c r="N20" s="30">
        <v>3449</v>
      </c>
      <c r="O20" s="48">
        <f t="shared" si="6"/>
        <v>18144.84356894554</v>
      </c>
      <c r="P20" s="54">
        <v>41719</v>
      </c>
      <c r="Q20" s="36" t="s">
        <v>61</v>
      </c>
    </row>
    <row r="21" spans="1:17" ht="25.5" customHeight="1">
      <c r="A21" s="41">
        <f t="shared" si="7"/>
        <v>16</v>
      </c>
      <c r="B21" s="49">
        <v>15</v>
      </c>
      <c r="C21" s="4" t="s">
        <v>66</v>
      </c>
      <c r="D21" s="30">
        <v>2140</v>
      </c>
      <c r="E21" s="48">
        <f t="shared" si="4"/>
        <v>619.9304750869062</v>
      </c>
      <c r="F21" s="48">
        <v>1263</v>
      </c>
      <c r="G21" s="15">
        <f>(D21-F21)/F21</f>
        <v>0.6943784639746635</v>
      </c>
      <c r="H21" s="30">
        <v>130</v>
      </c>
      <c r="I21" s="29">
        <v>11</v>
      </c>
      <c r="J21" s="27">
        <f t="shared" si="5"/>
        <v>11.818181818181818</v>
      </c>
      <c r="K21" s="29">
        <v>1</v>
      </c>
      <c r="L21" s="48">
        <v>6</v>
      </c>
      <c r="M21" s="30">
        <v>196075</v>
      </c>
      <c r="N21" s="30">
        <v>12495</v>
      </c>
      <c r="O21" s="48">
        <f t="shared" si="6"/>
        <v>56800.40556199305</v>
      </c>
      <c r="P21" s="52">
        <v>41698</v>
      </c>
      <c r="Q21" s="36" t="s">
        <v>68</v>
      </c>
    </row>
    <row r="22" spans="1:17" ht="25.5" customHeight="1">
      <c r="A22" s="41">
        <f t="shared" si="7"/>
        <v>17</v>
      </c>
      <c r="B22" s="55">
        <v>13</v>
      </c>
      <c r="C22" s="4" t="s">
        <v>6</v>
      </c>
      <c r="D22" s="30">
        <v>2109</v>
      </c>
      <c r="E22" s="48">
        <f t="shared" si="4"/>
        <v>610.9501738122827</v>
      </c>
      <c r="F22" s="48">
        <v>1435</v>
      </c>
      <c r="G22" s="15">
        <f>(D22-F22)/F22</f>
        <v>0.4696864111498258</v>
      </c>
      <c r="H22" s="30">
        <v>171</v>
      </c>
      <c r="I22" s="29">
        <v>13</v>
      </c>
      <c r="J22" s="27">
        <f t="shared" si="5"/>
        <v>13.153846153846153</v>
      </c>
      <c r="K22" s="29">
        <v>2</v>
      </c>
      <c r="L22" s="48">
        <v>3</v>
      </c>
      <c r="M22" s="30">
        <v>5711</v>
      </c>
      <c r="N22" s="30">
        <v>453</v>
      </c>
      <c r="O22" s="48">
        <f t="shared" si="6"/>
        <v>1654.4032444959444</v>
      </c>
      <c r="P22" s="54">
        <v>41719</v>
      </c>
      <c r="Q22" s="36" t="s">
        <v>61</v>
      </c>
    </row>
    <row r="23" spans="1:17" ht="25.5" customHeight="1">
      <c r="A23" s="41">
        <f t="shared" si="7"/>
        <v>18</v>
      </c>
      <c r="B23" s="49">
        <v>12</v>
      </c>
      <c r="C23" s="4" t="s">
        <v>58</v>
      </c>
      <c r="D23" s="30">
        <v>1349</v>
      </c>
      <c r="E23" s="48">
        <f t="shared" si="4"/>
        <v>390.78794901506376</v>
      </c>
      <c r="F23" s="48">
        <v>2803</v>
      </c>
      <c r="G23" s="15">
        <f>(D23-F23)/F23</f>
        <v>-0.5187299322154834</v>
      </c>
      <c r="H23" s="30">
        <v>94</v>
      </c>
      <c r="I23" s="29">
        <v>13</v>
      </c>
      <c r="J23" s="27">
        <f t="shared" si="5"/>
        <v>7.230769230769231</v>
      </c>
      <c r="K23" s="29">
        <v>3</v>
      </c>
      <c r="L23" s="48">
        <v>9</v>
      </c>
      <c r="M23" s="30">
        <v>1381399.29</v>
      </c>
      <c r="N23" s="30">
        <v>88463</v>
      </c>
      <c r="O23" s="48">
        <f t="shared" si="6"/>
        <v>400173.60660486674</v>
      </c>
      <c r="P23" s="52">
        <v>41677</v>
      </c>
      <c r="Q23" s="36" t="s">
        <v>57</v>
      </c>
    </row>
    <row r="24" spans="1:17" ht="25.5" customHeight="1">
      <c r="A24" s="41">
        <f t="shared" si="7"/>
        <v>19</v>
      </c>
      <c r="B24" s="49">
        <v>14</v>
      </c>
      <c r="C24" s="4" t="s">
        <v>31</v>
      </c>
      <c r="D24" s="30">
        <v>565</v>
      </c>
      <c r="E24" s="48">
        <f t="shared" si="4"/>
        <v>163.67323290845886</v>
      </c>
      <c r="F24" s="48">
        <v>1316</v>
      </c>
      <c r="G24" s="15">
        <f>(D24-F24)/F24</f>
        <v>-0.5706686930091185</v>
      </c>
      <c r="H24" s="30">
        <v>58</v>
      </c>
      <c r="I24" s="29">
        <v>10</v>
      </c>
      <c r="J24" s="27">
        <f t="shared" si="5"/>
        <v>5.8</v>
      </c>
      <c r="K24" s="29">
        <v>2</v>
      </c>
      <c r="L24" s="48">
        <v>7</v>
      </c>
      <c r="M24" s="30">
        <v>302470.21</v>
      </c>
      <c r="N24" s="30">
        <v>21327</v>
      </c>
      <c r="O24" s="48">
        <f t="shared" si="6"/>
        <v>87621.72943221322</v>
      </c>
      <c r="P24" s="52">
        <v>41691</v>
      </c>
      <c r="Q24" s="36" t="s">
        <v>62</v>
      </c>
    </row>
    <row r="25" spans="1:17" ht="25.5" customHeight="1">
      <c r="A25" s="41">
        <f t="shared" si="7"/>
        <v>20</v>
      </c>
      <c r="B25" s="55" t="s">
        <v>52</v>
      </c>
      <c r="C25" s="4" t="s">
        <v>26</v>
      </c>
      <c r="D25" s="30">
        <v>528</v>
      </c>
      <c r="E25" s="48">
        <f t="shared" si="4"/>
        <v>152.95480880648898</v>
      </c>
      <c r="F25" s="48" t="s">
        <v>56</v>
      </c>
      <c r="G25" s="15" t="s">
        <v>17</v>
      </c>
      <c r="H25" s="30">
        <v>41</v>
      </c>
      <c r="I25" s="29">
        <v>5</v>
      </c>
      <c r="J25" s="27">
        <f t="shared" si="5"/>
        <v>8.2</v>
      </c>
      <c r="K25" s="29">
        <v>1</v>
      </c>
      <c r="L25" s="48"/>
      <c r="M25" s="30">
        <v>22975</v>
      </c>
      <c r="N25" s="30">
        <v>2055</v>
      </c>
      <c r="O25" s="48">
        <f t="shared" si="6"/>
        <v>6655.561993047509</v>
      </c>
      <c r="P25" s="52">
        <v>41628</v>
      </c>
      <c r="Q25" s="36" t="s">
        <v>27</v>
      </c>
    </row>
    <row r="26" spans="1:17" ht="27" customHeight="1">
      <c r="A26" s="41"/>
      <c r="B26" s="49"/>
      <c r="C26" s="12" t="s">
        <v>63</v>
      </c>
      <c r="D26" s="47">
        <f>SUM(D16:D25)+D14</f>
        <v>639565.28</v>
      </c>
      <c r="E26" s="47">
        <f>SUM(E16:E25)+E14</f>
        <v>185273.8354577057</v>
      </c>
      <c r="F26" s="47">
        <v>433495.17</v>
      </c>
      <c r="G26" s="13">
        <f>(D26-F26)/F26</f>
        <v>0.4753688720453334</v>
      </c>
      <c r="H26" s="47">
        <f>SUM(H16:H25)+H14</f>
        <v>47138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1"/>
      <c r="C27" s="9"/>
      <c r="D27" s="10"/>
      <c r="E27" s="10"/>
      <c r="F27" s="10"/>
      <c r="G27" s="20"/>
      <c r="H27" s="19"/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49">
        <v>19</v>
      </c>
      <c r="C28" s="4" t="s">
        <v>59</v>
      </c>
      <c r="D28" s="30">
        <v>382</v>
      </c>
      <c r="E28" s="48">
        <f aca="true" t="shared" si="8" ref="E28:E34">D28/3.452</f>
        <v>110.66048667439166</v>
      </c>
      <c r="F28" s="48">
        <v>192</v>
      </c>
      <c r="G28" s="15">
        <f>(D28-F28)/F28</f>
        <v>0.9895833333333334</v>
      </c>
      <c r="H28" s="30">
        <v>51</v>
      </c>
      <c r="I28" s="29">
        <v>3</v>
      </c>
      <c r="J28" s="27">
        <f aca="true" t="shared" si="9" ref="J28:J34">H28/I28</f>
        <v>17</v>
      </c>
      <c r="K28" s="29">
        <v>1</v>
      </c>
      <c r="L28" s="48">
        <v>9</v>
      </c>
      <c r="M28" s="30">
        <v>202373.5</v>
      </c>
      <c r="N28" s="30">
        <v>13294</v>
      </c>
      <c r="O28" s="48">
        <f aca="true" t="shared" si="10" ref="O28:O34">M28/3.452</f>
        <v>58625</v>
      </c>
      <c r="P28" s="52">
        <v>41677</v>
      </c>
      <c r="Q28" s="36" t="s">
        <v>57</v>
      </c>
    </row>
    <row r="29" spans="1:17" ht="25.5" customHeight="1">
      <c r="A29" s="41">
        <f aca="true" t="shared" si="11" ref="A29:A34">A28+1</f>
        <v>22</v>
      </c>
      <c r="B29" s="49">
        <v>20</v>
      </c>
      <c r="C29" s="4" t="s">
        <v>32</v>
      </c>
      <c r="D29" s="30">
        <v>358</v>
      </c>
      <c r="E29" s="48">
        <f t="shared" si="8"/>
        <v>103.7079953650058</v>
      </c>
      <c r="F29" s="48">
        <v>162</v>
      </c>
      <c r="G29" s="15">
        <f>(D29-F29)/F29</f>
        <v>1.2098765432098766</v>
      </c>
      <c r="H29" s="30">
        <v>51</v>
      </c>
      <c r="I29" s="29">
        <v>3</v>
      </c>
      <c r="J29" s="27">
        <f t="shared" si="9"/>
        <v>17</v>
      </c>
      <c r="K29" s="29">
        <v>1</v>
      </c>
      <c r="L29" s="48"/>
      <c r="M29" s="30">
        <v>103778</v>
      </c>
      <c r="N29" s="30">
        <v>7552</v>
      </c>
      <c r="O29" s="48">
        <f t="shared" si="10"/>
        <v>30063.151796060254</v>
      </c>
      <c r="P29" s="52">
        <v>41530</v>
      </c>
      <c r="Q29" s="36" t="s">
        <v>62</v>
      </c>
    </row>
    <row r="30" spans="1:17" ht="25.5" customHeight="1">
      <c r="A30" s="41">
        <f t="shared" si="11"/>
        <v>23</v>
      </c>
      <c r="B30" s="55">
        <v>10</v>
      </c>
      <c r="C30" s="4" t="s">
        <v>50</v>
      </c>
      <c r="D30" s="30">
        <v>221</v>
      </c>
      <c r="E30" s="48">
        <f t="shared" si="8"/>
        <v>64.02085747392816</v>
      </c>
      <c r="F30" s="48">
        <v>2992</v>
      </c>
      <c r="G30" s="15">
        <f>(D30-F30)/F30</f>
        <v>-0.9261363636363636</v>
      </c>
      <c r="H30" s="30">
        <v>16</v>
      </c>
      <c r="I30" s="29">
        <v>3</v>
      </c>
      <c r="J30" s="27">
        <f t="shared" si="9"/>
        <v>5.333333333333333</v>
      </c>
      <c r="K30" s="29">
        <v>1</v>
      </c>
      <c r="L30" s="48">
        <v>2</v>
      </c>
      <c r="M30" s="30">
        <v>3213</v>
      </c>
      <c r="N30" s="30">
        <v>223</v>
      </c>
      <c r="O30" s="48">
        <f t="shared" si="10"/>
        <v>930.7647740440325</v>
      </c>
      <c r="P30" s="54">
        <v>41716</v>
      </c>
      <c r="Q30" s="36" t="s">
        <v>51</v>
      </c>
    </row>
    <row r="31" spans="1:17" ht="25.5" customHeight="1">
      <c r="A31" s="41">
        <f t="shared" si="11"/>
        <v>24</v>
      </c>
      <c r="B31" s="55" t="s">
        <v>52</v>
      </c>
      <c r="C31" s="4" t="s">
        <v>28</v>
      </c>
      <c r="D31" s="30">
        <v>190</v>
      </c>
      <c r="E31" s="48">
        <f t="shared" si="8"/>
        <v>55.04055619930475</v>
      </c>
      <c r="F31" s="48" t="s">
        <v>56</v>
      </c>
      <c r="G31" s="15" t="s">
        <v>17</v>
      </c>
      <c r="H31" s="30">
        <v>13</v>
      </c>
      <c r="I31" s="29">
        <v>1</v>
      </c>
      <c r="J31" s="27">
        <f t="shared" si="9"/>
        <v>13</v>
      </c>
      <c r="K31" s="29">
        <v>1</v>
      </c>
      <c r="L31" s="48"/>
      <c r="M31" s="30">
        <v>208125</v>
      </c>
      <c r="N31" s="30">
        <v>14275</v>
      </c>
      <c r="O31" s="48">
        <f t="shared" si="10"/>
        <v>60291.135573580534</v>
      </c>
      <c r="P31" s="52">
        <v>41551</v>
      </c>
      <c r="Q31" s="36" t="s">
        <v>25</v>
      </c>
    </row>
    <row r="32" spans="1:17" ht="25.5" customHeight="1">
      <c r="A32" s="41">
        <f t="shared" si="11"/>
        <v>25</v>
      </c>
      <c r="B32" s="55">
        <v>24</v>
      </c>
      <c r="C32" s="4" t="s">
        <v>54</v>
      </c>
      <c r="D32" s="30">
        <v>152.67</v>
      </c>
      <c r="E32" s="48">
        <f t="shared" si="8"/>
        <v>44.22653534183082</v>
      </c>
      <c r="F32" s="48">
        <v>54</v>
      </c>
      <c r="G32" s="15">
        <f>(D32-F32)/F32</f>
        <v>1.827222222222222</v>
      </c>
      <c r="H32" s="30">
        <v>17</v>
      </c>
      <c r="I32" s="29">
        <v>2</v>
      </c>
      <c r="J32" s="27">
        <f t="shared" si="9"/>
        <v>8.5</v>
      </c>
      <c r="K32" s="29">
        <v>1</v>
      </c>
      <c r="L32" s="48"/>
      <c r="M32" s="30">
        <v>26365.17</v>
      </c>
      <c r="N32" s="30">
        <v>1765</v>
      </c>
      <c r="O32" s="48">
        <f t="shared" si="10"/>
        <v>7637.650637311703</v>
      </c>
      <c r="P32" s="54">
        <v>41565</v>
      </c>
      <c r="Q32" s="36" t="s">
        <v>62</v>
      </c>
    </row>
    <row r="33" spans="1:17" ht="25.5" customHeight="1">
      <c r="A33" s="41">
        <f t="shared" si="11"/>
        <v>26</v>
      </c>
      <c r="B33" s="55">
        <v>23</v>
      </c>
      <c r="C33" s="4" t="s">
        <v>53</v>
      </c>
      <c r="D33" s="30">
        <v>60</v>
      </c>
      <c r="E33" s="48">
        <f t="shared" si="8"/>
        <v>17.381228273464657</v>
      </c>
      <c r="F33" s="48">
        <v>66</v>
      </c>
      <c r="G33" s="15">
        <f>(D33-F33)/F33</f>
        <v>-0.09090909090909091</v>
      </c>
      <c r="H33" s="30">
        <v>8</v>
      </c>
      <c r="I33" s="29">
        <v>1</v>
      </c>
      <c r="J33" s="27">
        <f t="shared" si="9"/>
        <v>8</v>
      </c>
      <c r="K33" s="29">
        <v>1</v>
      </c>
      <c r="L33" s="48"/>
      <c r="M33" s="30">
        <v>100000.5</v>
      </c>
      <c r="N33" s="30">
        <v>8350</v>
      </c>
      <c r="O33" s="48">
        <f t="shared" si="10"/>
        <v>28968.85863267671</v>
      </c>
      <c r="P33" s="54">
        <v>41558</v>
      </c>
      <c r="Q33" s="36" t="s">
        <v>62</v>
      </c>
    </row>
    <row r="34" spans="1:17" ht="25.5" customHeight="1">
      <c r="A34" s="41">
        <f t="shared" si="11"/>
        <v>27</v>
      </c>
      <c r="B34" s="55" t="s">
        <v>52</v>
      </c>
      <c r="C34" s="4" t="s">
        <v>29</v>
      </c>
      <c r="D34" s="30">
        <v>50</v>
      </c>
      <c r="E34" s="48">
        <f t="shared" si="8"/>
        <v>14.484356894553882</v>
      </c>
      <c r="F34" s="48" t="s">
        <v>56</v>
      </c>
      <c r="G34" s="15" t="s">
        <v>17</v>
      </c>
      <c r="H34" s="30">
        <v>10</v>
      </c>
      <c r="I34" s="29">
        <v>1</v>
      </c>
      <c r="J34" s="27">
        <f t="shared" si="9"/>
        <v>10</v>
      </c>
      <c r="K34" s="29">
        <v>1</v>
      </c>
      <c r="L34" s="48"/>
      <c r="M34" s="30">
        <v>1787994.24</v>
      </c>
      <c r="N34" s="30">
        <v>122167</v>
      </c>
      <c r="O34" s="48">
        <f t="shared" si="10"/>
        <v>517958.9339513326</v>
      </c>
      <c r="P34" s="52">
        <v>41642</v>
      </c>
      <c r="Q34" s="36" t="s">
        <v>0</v>
      </c>
    </row>
    <row r="35" spans="1:17" ht="27" customHeight="1">
      <c r="A35" s="41"/>
      <c r="B35" s="49"/>
      <c r="C35" s="12" t="s">
        <v>39</v>
      </c>
      <c r="D35" s="47">
        <f>SUM(D28:D34)+D26</f>
        <v>640978.9500000001</v>
      </c>
      <c r="E35" s="47">
        <f>SUM(E28:E34)+E26</f>
        <v>185683.35747392816</v>
      </c>
      <c r="F35" s="47">
        <v>433865.17</v>
      </c>
      <c r="G35" s="13">
        <f>(D35-F35)/F35</f>
        <v>0.4773689946118516</v>
      </c>
      <c r="H35" s="47">
        <f>SUM(H28:H34)+H26</f>
        <v>47304</v>
      </c>
      <c r="I35" s="47"/>
      <c r="J35" s="31"/>
      <c r="K35" s="33"/>
      <c r="L35" s="31"/>
      <c r="M35" s="34"/>
      <c r="N35" s="34"/>
      <c r="O35" s="48"/>
      <c r="P35" s="35"/>
      <c r="Q35" s="43"/>
    </row>
    <row r="36" spans="1:17" ht="12" customHeight="1">
      <c r="A36" s="44"/>
      <c r="B36" s="46"/>
      <c r="C36" s="9"/>
      <c r="D36" s="10"/>
      <c r="E36" s="10"/>
      <c r="F36" s="10"/>
      <c r="G36" s="20"/>
      <c r="H36" s="19"/>
      <c r="I36" s="21"/>
      <c r="J36" s="21"/>
      <c r="K36" s="32"/>
      <c r="L36" s="21"/>
      <c r="M36" s="22"/>
      <c r="N36" s="22"/>
      <c r="O36" s="22"/>
      <c r="P36" s="11"/>
      <c r="Q36" s="4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Bolek</cp:lastModifiedBy>
  <cp:lastPrinted>2011-08-12T18:36:21Z</cp:lastPrinted>
  <dcterms:created xsi:type="dcterms:W3CDTF">2001-12-28T12:53:09Z</dcterms:created>
  <dcterms:modified xsi:type="dcterms:W3CDTF">2014-04-15T09:45:27Z</dcterms:modified>
  <cp:category/>
  <cp:version/>
  <cp:contentType/>
  <cp:contentStatus/>
</cp:coreProperties>
</file>