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20860" windowHeight="13440" activeTab="0"/>
  </bookViews>
  <sheets>
    <sheet name="July 4-6 ... Liepos 4 - 6" sheetId="1" r:id="rId1"/>
  </sheets>
  <definedNames/>
  <calcPr fullCalcOnLoad="1"/>
</workbook>
</file>

<file path=xl/sharedStrings.xml><?xml version="1.0" encoding="utf-8"?>
<sst xmlns="http://schemas.openxmlformats.org/spreadsheetml/2006/main" count="117" uniqueCount="91">
  <si>
    <t>Prior Entertainment</t>
  </si>
  <si>
    <t>Piktadarės istorija
(Maleficent)</t>
  </si>
  <si>
    <t>Ties riba į rytojų
(Edge of Tomorrow)</t>
  </si>
  <si>
    <t>\</t>
  </si>
  <si>
    <t>Bendros
pajamos
(Lt)</t>
  </si>
  <si>
    <t>Bendras
žiūrovų
sk.</t>
  </si>
  <si>
    <t>Bendros
pajamos
(Eur)</t>
  </si>
  <si>
    <t>Theatrical Film Distribution /
20th Century Fox</t>
  </si>
  <si>
    <t>Viešbutis "Grand Budapest"
(Grand Budapest Hotel)</t>
  </si>
  <si>
    <t>Meilės punšas
(Love Punch)</t>
  </si>
  <si>
    <t>Šefas ant ratų. Virtuvė Los Andžele
(Chef)</t>
  </si>
  <si>
    <t>Top Film / Incognito Films</t>
  </si>
  <si>
    <t>Transformeriai: išnykimo amžius
(Transformers: Age of Extinction)</t>
  </si>
  <si>
    <t>Paslaptinga karalystė
(Epic)</t>
  </si>
  <si>
    <t>Forum Cinemas /
Paramount</t>
  </si>
  <si>
    <t>Meškų žemė 3D
(Land Of The Bears 3D)</t>
  </si>
  <si>
    <t>Kaip prisijaukinti slibiną 2
(How To Train Your Dragon 2)</t>
  </si>
  <si>
    <t>Theatrical Film Distribution</t>
  </si>
  <si>
    <t>Liepos
4 - 6 d.
pajamos
(Eur)</t>
  </si>
  <si>
    <t>Kraujo kerštas
(In The Blood)</t>
  </si>
  <si>
    <t>-</t>
  </si>
  <si>
    <t>Incognito Films</t>
  </si>
  <si>
    <t>N</t>
  </si>
  <si>
    <t>Garsų pasaulio įrašai</t>
  </si>
  <si>
    <t xml:space="preserve">Platintojas </t>
  </si>
  <si>
    <t>Filmas</t>
  </si>
  <si>
    <t>Premjeros
data</t>
  </si>
  <si>
    <t>Pakitimas</t>
  </si>
  <si>
    <t>Seansų
sk.</t>
  </si>
  <si>
    <t>\</t>
  </si>
  <si>
    <t>ACME Film /
Warner Bros.</t>
  </si>
  <si>
    <t>Nojaus laivas
(Noah)</t>
  </si>
  <si>
    <t>Forum Cinemas /
Paramount</t>
  </si>
  <si>
    <t>Average ADM</t>
  </si>
  <si>
    <t>DCO count</t>
  </si>
  <si>
    <t>Week on screens</t>
  </si>
  <si>
    <t>TOTAL ADM</t>
  </si>
  <si>
    <t>TOTAL GBO (Eur)</t>
  </si>
  <si>
    <t>Distributor</t>
  </si>
  <si>
    <t>TOTAL (top10):</t>
  </si>
  <si>
    <t>TOTAL (top20):</t>
  </si>
  <si>
    <t>Ekskursantė
(The Excursionist)</t>
  </si>
  <si>
    <t>Cinemark</t>
  </si>
  <si>
    <t>TOTAL GBO     (Lt)</t>
  </si>
  <si>
    <t>Release   Date</t>
  </si>
  <si>
    <t>Ilgas kelias žemyn
(A Long Way Down)</t>
  </si>
  <si>
    <t>Dėl mūsų likimo ir žvaigždės kaltos
(The Fault In Our Stars)</t>
  </si>
  <si>
    <t>TOTAL:</t>
  </si>
  <si>
    <t>Forum Cinemas /
WDSMPI</t>
  </si>
  <si>
    <t xml:space="preserve">July 4 - 6 d. Lithuanian top-30 </t>
  </si>
  <si>
    <t xml:space="preserve">Liepos 4 - 6 d. Lietuvos kino teatruose rodytų filmų top-30 </t>
  </si>
  <si>
    <t>June
27 - 29
GBO
(Lt)</t>
  </si>
  <si>
    <t>Birželio
27 - 29 d.
pajamos
(Lt)</t>
  </si>
  <si>
    <t>July
4 - 6
GBO
(Lt)</t>
  </si>
  <si>
    <t>July
4 - 6
ADM</t>
  </si>
  <si>
    <t>July
4 - 6
GBO
(Eur)</t>
  </si>
  <si>
    <t>Liepos
4 - 6 d.
pajamos
(Lt)</t>
  </si>
  <si>
    <t>Liepos
4 - 6 d.
žiūrovų 
sk.</t>
  </si>
  <si>
    <t>Olis ir piratų lobis
(Dive Olly Dive and the Pirate Treasure)</t>
  </si>
  <si>
    <t>Theatrical Film Distribution</t>
  </si>
  <si>
    <t>Žiūrovų lanko-mumo vidurkis</t>
  </si>
  <si>
    <t>Kopijų 
sk.</t>
  </si>
  <si>
    <t>Rodymo 
savaitė</t>
  </si>
  <si>
    <t>Rio 2</t>
  </si>
  <si>
    <t>Nevykėliai po priedanga 2
(22 Jump Street)</t>
  </si>
  <si>
    <t>ACME Film /
Sony</t>
  </si>
  <si>
    <t>Yves Saint Laurent</t>
  </si>
  <si>
    <t>Top Film</t>
  </si>
  <si>
    <t>ACME Film</t>
  </si>
  <si>
    <t>ACME Film</t>
  </si>
  <si>
    <t>Aistrų vulkanas
(Volcano)</t>
  </si>
  <si>
    <t>Gražuolė ir pabaisa
(La belle et la bête)</t>
  </si>
  <si>
    <t>Theatrical Film Distribution</t>
  </si>
  <si>
    <t>-</t>
  </si>
  <si>
    <t>-</t>
  </si>
  <si>
    <t>Turbo</t>
  </si>
  <si>
    <t>Ogis ir tarakonai
(Oggy and the Cockroaches)</t>
  </si>
  <si>
    <t>Monstrų universitetas
(Monsters University)</t>
  </si>
  <si>
    <t>Forum Cinemas /
WDSMPI</t>
  </si>
  <si>
    <t>Stebuklų namai
(House Of Magic)</t>
  </si>
  <si>
    <t>ACME Film</t>
  </si>
  <si>
    <t>Didis grožis
(La Grande belezza / The Great Beauty)</t>
  </si>
  <si>
    <t>Prior Entertainment</t>
  </si>
  <si>
    <t>Žigolo
(Fading Gigolo)</t>
  </si>
  <si>
    <t>Incognito Films</t>
  </si>
  <si>
    <t>Top Film / Incognito Films</t>
  </si>
  <si>
    <t xml:space="preserve">Dovanėlė su charakteriu
(Подарок с характером / A Gift with Temper) </t>
  </si>
  <si>
    <t>Movie</t>
  </si>
  <si>
    <t>Show count</t>
  </si>
  <si>
    <t>Change</t>
  </si>
  <si>
    <t>Operacija "Riešutai"
(The Nut Job)</t>
  </si>
</sst>
</file>

<file path=xl/styles.xml><?xml version="1.0" encoding="utf-8"?>
<styleSheet xmlns="http://schemas.openxmlformats.org/spreadsheetml/2006/main">
  <numFmts count="60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[$-409]dddd\,\ mmmm\ dd\,\ yyyy"/>
    <numFmt numFmtId="202" formatCode="yyyy\.mm\.dd;@"/>
    <numFmt numFmtId="203" formatCode="yyyy/mm/dd;@"/>
    <numFmt numFmtId="204" formatCode="mmm/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\ &quot;Lt&quot;"/>
    <numFmt numFmtId="211" formatCode="#,##0.00\ &quot;Lt&quot;"/>
    <numFmt numFmtId="212" formatCode="#,##0"/>
    <numFmt numFmtId="213" formatCode="0"/>
    <numFmt numFmtId="214" formatCode="0.00"/>
    <numFmt numFmtId="215" formatCode="General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202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2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202" fontId="7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02" fontId="7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 wrapText="1"/>
    </xf>
    <xf numFmtId="3" fontId="3" fillId="2" borderId="14" xfId="0" applyNumberFormat="1" applyFont="1" applyFill="1" applyBorder="1" applyAlignment="1" applyProtection="1">
      <alignment horizontal="center" vertical="center" wrapText="1"/>
      <protection/>
    </xf>
    <xf numFmtId="3" fontId="3" fillId="2" borderId="14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1" fontId="7" fillId="17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49" fontId="8" fillId="16" borderId="19" xfId="0" applyNumberFormat="1" applyFont="1" applyFill="1" applyBorder="1" applyAlignment="1">
      <alignment horizontal="center" vertical="center" wrapText="1"/>
    </xf>
    <xf numFmtId="49" fontId="8" fillId="16" borderId="20" xfId="0" applyNumberFormat="1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 wrapText="1"/>
    </xf>
    <xf numFmtId="49" fontId="8" fillId="8" borderId="23" xfId="0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49" fontId="3" fillId="7" borderId="25" xfId="0" applyNumberFormat="1" applyFont="1" applyFill="1" applyBorder="1" applyAlignment="1">
      <alignment vertical="justify" wrapText="1"/>
    </xf>
    <xf numFmtId="3" fontId="3" fillId="7" borderId="25" xfId="0" applyNumberFormat="1" applyFont="1" applyFill="1" applyBorder="1" applyAlignment="1">
      <alignment/>
    </xf>
    <xf numFmtId="0" fontId="3" fillId="7" borderId="25" xfId="0" applyFont="1" applyFill="1" applyBorder="1" applyAlignment="1">
      <alignment/>
    </xf>
    <xf numFmtId="1" fontId="3" fillId="7" borderId="25" xfId="0" applyNumberFormat="1" applyFont="1" applyFill="1" applyBorder="1" applyAlignment="1">
      <alignment/>
    </xf>
    <xf numFmtId="202" fontId="3" fillId="7" borderId="25" xfId="0" applyNumberFormat="1" applyFont="1" applyFill="1" applyBorder="1" applyAlignment="1">
      <alignment vertical="center" wrapText="1"/>
    </xf>
    <xf numFmtId="49" fontId="3" fillId="7" borderId="26" xfId="0" applyNumberFormat="1" applyFont="1" applyFill="1" applyBorder="1" applyAlignment="1">
      <alignment vertical="center" wrapText="1"/>
    </xf>
    <xf numFmtId="0" fontId="3" fillId="7" borderId="27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49" fontId="2" fillId="7" borderId="28" xfId="0" applyNumberFormat="1" applyFont="1" applyFill="1" applyBorder="1" applyAlignment="1">
      <alignment horizontal="right" vertical="center" wrapText="1"/>
    </xf>
    <xf numFmtId="3" fontId="2" fillId="7" borderId="28" xfId="0" applyNumberFormat="1" applyFont="1" applyFill="1" applyBorder="1" applyAlignment="1">
      <alignment horizontal="center" vertical="center"/>
    </xf>
    <xf numFmtId="10" fontId="9" fillId="7" borderId="28" xfId="0" applyNumberFormat="1" applyFont="1" applyFill="1" applyBorder="1" applyAlignment="1">
      <alignment horizontal="center" vertical="center"/>
    </xf>
    <xf numFmtId="3" fontId="3" fillId="7" borderId="28" xfId="0" applyNumberFormat="1" applyFont="1" applyFill="1" applyBorder="1" applyAlignment="1">
      <alignment horizontal="center" vertical="center"/>
    </xf>
    <xf numFmtId="1" fontId="7" fillId="19" borderId="28" xfId="0" applyNumberFormat="1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wrapText="1"/>
    </xf>
    <xf numFmtId="1" fontId="7" fillId="7" borderId="28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 vertical="center" wrapText="1"/>
    </xf>
    <xf numFmtId="3" fontId="7" fillId="7" borderId="28" xfId="0" applyNumberFormat="1" applyFont="1" applyFill="1" applyBorder="1" applyAlignment="1">
      <alignment horizontal="center" vertical="center"/>
    </xf>
    <xf numFmtId="202" fontId="7" fillId="7" borderId="28" xfId="0" applyNumberFormat="1" applyFont="1" applyFill="1" applyBorder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 vertical="center" wrapText="1"/>
    </xf>
    <xf numFmtId="212" fontId="7" fillId="2" borderId="10" xfId="0" applyNumberFormat="1" applyFont="1" applyFill="1" applyBorder="1" applyAlignment="1">
      <alignment horizontal="center" vertical="center"/>
    </xf>
    <xf numFmtId="212" fontId="3" fillId="2" borderId="10" xfId="0" applyNumberFormat="1" applyFont="1" applyFill="1" applyBorder="1" applyAlignment="1">
      <alignment horizontal="center" vertical="center" wrapText="1"/>
    </xf>
    <xf numFmtId="212" fontId="3" fillId="2" borderId="10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5" width="14.00390625" style="6" bestFit="1" customWidth="1"/>
    <col min="6" max="6" width="14.00390625" style="6" customWidth="1"/>
    <col min="7" max="7" width="10.8515625" style="6" bestFit="1" customWidth="1"/>
    <col min="8" max="8" width="14.003906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ht="19.5">
      <c r="A1" s="1" t="s">
        <v>49</v>
      </c>
    </row>
    <row r="2" spans="1:10" ht="19.5">
      <c r="A2" s="1" t="s">
        <v>50</v>
      </c>
      <c r="B2" s="2"/>
      <c r="C2" s="2"/>
      <c r="D2" s="3"/>
      <c r="E2" s="3"/>
      <c r="F2" s="3"/>
      <c r="G2" s="2"/>
      <c r="H2" s="4"/>
      <c r="I2" s="5"/>
      <c r="J2" s="4"/>
    </row>
    <row r="3" ht="13.5" thickBot="1"/>
    <row r="4" spans="1:17" ht="57" customHeight="1" thickBot="1">
      <c r="A4" s="48"/>
      <c r="B4" s="49"/>
      <c r="C4" s="50" t="s">
        <v>87</v>
      </c>
      <c r="D4" s="50" t="s">
        <v>53</v>
      </c>
      <c r="E4" s="50" t="s">
        <v>55</v>
      </c>
      <c r="F4" s="50" t="s">
        <v>51</v>
      </c>
      <c r="G4" s="50" t="s">
        <v>89</v>
      </c>
      <c r="H4" s="50" t="s">
        <v>54</v>
      </c>
      <c r="I4" s="50" t="s">
        <v>88</v>
      </c>
      <c r="J4" s="50" t="s">
        <v>33</v>
      </c>
      <c r="K4" s="50" t="s">
        <v>34</v>
      </c>
      <c r="L4" s="50" t="s">
        <v>35</v>
      </c>
      <c r="M4" s="50" t="s">
        <v>43</v>
      </c>
      <c r="N4" s="50" t="s">
        <v>36</v>
      </c>
      <c r="O4" s="50" t="s">
        <v>37</v>
      </c>
      <c r="P4" s="50" t="s">
        <v>44</v>
      </c>
      <c r="Q4" s="51" t="s">
        <v>38</v>
      </c>
    </row>
    <row r="5" spans="1:17" ht="57" customHeight="1" thickBot="1">
      <c r="A5" s="44"/>
      <c r="B5" s="45"/>
      <c r="C5" s="46" t="s">
        <v>25</v>
      </c>
      <c r="D5" s="46" t="s">
        <v>56</v>
      </c>
      <c r="E5" s="46" t="s">
        <v>18</v>
      </c>
      <c r="F5" s="46" t="s">
        <v>52</v>
      </c>
      <c r="G5" s="46" t="s">
        <v>27</v>
      </c>
      <c r="H5" s="46" t="s">
        <v>57</v>
      </c>
      <c r="I5" s="46" t="s">
        <v>28</v>
      </c>
      <c r="J5" s="46" t="s">
        <v>60</v>
      </c>
      <c r="K5" s="46" t="s">
        <v>61</v>
      </c>
      <c r="L5" s="46" t="s">
        <v>62</v>
      </c>
      <c r="M5" s="46" t="s">
        <v>4</v>
      </c>
      <c r="N5" s="46" t="s">
        <v>5</v>
      </c>
      <c r="O5" s="46" t="s">
        <v>6</v>
      </c>
      <c r="P5" s="46" t="s">
        <v>26</v>
      </c>
      <c r="Q5" s="47" t="s">
        <v>24</v>
      </c>
    </row>
    <row r="6" spans="1:17" ht="27.75" customHeight="1">
      <c r="A6" s="36">
        <v>1</v>
      </c>
      <c r="B6" s="76" t="s">
        <v>22</v>
      </c>
      <c r="C6" s="21" t="s">
        <v>16</v>
      </c>
      <c r="D6" s="39">
        <v>181257.77</v>
      </c>
      <c r="E6" s="41">
        <f>D6/3.452</f>
        <v>52508.044611819234</v>
      </c>
      <c r="F6" s="22" t="s">
        <v>20</v>
      </c>
      <c r="G6" s="23" t="s">
        <v>20</v>
      </c>
      <c r="H6" s="39">
        <v>11890</v>
      </c>
      <c r="I6" s="40">
        <v>222</v>
      </c>
      <c r="J6" s="42">
        <f aca="true" t="shared" si="0" ref="J6:J15">H6/I6</f>
        <v>53.55855855855856</v>
      </c>
      <c r="K6" s="40">
        <v>21</v>
      </c>
      <c r="L6" s="41">
        <v>1</v>
      </c>
      <c r="M6" s="39">
        <v>249673.76</v>
      </c>
      <c r="N6" s="39">
        <v>16134</v>
      </c>
      <c r="O6" s="32">
        <f>M6/3.452</f>
        <v>72327.27694090383</v>
      </c>
      <c r="P6" s="33">
        <v>41824</v>
      </c>
      <c r="Q6" s="34" t="s">
        <v>7</v>
      </c>
    </row>
    <row r="7" spans="1:17" ht="27.75" customHeight="1">
      <c r="A7" s="28">
        <f>A6+1</f>
        <v>2</v>
      </c>
      <c r="B7" s="37">
        <v>1</v>
      </c>
      <c r="C7" s="21" t="s">
        <v>12</v>
      </c>
      <c r="D7" s="22">
        <v>67165.24</v>
      </c>
      <c r="E7" s="32">
        <f aca="true" t="shared" si="1" ref="E7:E15">D7/3.452</f>
        <v>19456.906141367326</v>
      </c>
      <c r="F7" s="22">
        <v>212280.47</v>
      </c>
      <c r="G7" s="23">
        <f>(D7-F7)/F7</f>
        <v>-0.6836014165598935</v>
      </c>
      <c r="H7" s="22">
        <v>3517</v>
      </c>
      <c r="I7" s="18">
        <v>132</v>
      </c>
      <c r="J7" s="8">
        <f t="shared" si="0"/>
        <v>26.643939393939394</v>
      </c>
      <c r="K7" s="18">
        <v>17</v>
      </c>
      <c r="L7" s="32">
        <v>2</v>
      </c>
      <c r="M7" s="22">
        <v>471208.72</v>
      </c>
      <c r="N7" s="22">
        <v>25693</v>
      </c>
      <c r="O7" s="32">
        <f aca="true" t="shared" si="2" ref="O7:O15">M7/3.452</f>
        <v>136503.1054461182</v>
      </c>
      <c r="P7" s="33">
        <v>41817</v>
      </c>
      <c r="Q7" s="34" t="s">
        <v>14</v>
      </c>
    </row>
    <row r="8" spans="1:17" ht="27.75" customHeight="1">
      <c r="A8" s="28">
        <f aca="true" t="shared" si="3" ref="A8:A15">A7+1</f>
        <v>3</v>
      </c>
      <c r="B8" s="37">
        <v>2</v>
      </c>
      <c r="C8" s="38" t="s">
        <v>64</v>
      </c>
      <c r="D8" s="39">
        <v>12828.7</v>
      </c>
      <c r="E8" s="41">
        <f t="shared" si="1"/>
        <v>3716.309385863268</v>
      </c>
      <c r="F8" s="39">
        <v>38843.6</v>
      </c>
      <c r="G8" s="23">
        <f>(D8-F8)/F8</f>
        <v>-0.6697345251212554</v>
      </c>
      <c r="H8" s="39">
        <v>723</v>
      </c>
      <c r="I8" s="40">
        <v>36</v>
      </c>
      <c r="J8" s="42">
        <f t="shared" si="0"/>
        <v>20.083333333333332</v>
      </c>
      <c r="K8" s="40">
        <v>7</v>
      </c>
      <c r="L8" s="41">
        <v>4</v>
      </c>
      <c r="M8" s="39">
        <v>470150.9</v>
      </c>
      <c r="N8" s="39">
        <v>31174</v>
      </c>
      <c r="O8" s="32">
        <f t="shared" si="2"/>
        <v>136196.66859791425</v>
      </c>
      <c r="P8" s="33">
        <v>41803</v>
      </c>
      <c r="Q8" s="43" t="s">
        <v>65</v>
      </c>
    </row>
    <row r="9" spans="1:17" ht="27.75" customHeight="1">
      <c r="A9" s="28">
        <f t="shared" si="3"/>
        <v>4</v>
      </c>
      <c r="B9" s="37">
        <v>3</v>
      </c>
      <c r="C9" s="21" t="s">
        <v>46</v>
      </c>
      <c r="D9" s="22">
        <v>11216</v>
      </c>
      <c r="E9" s="41">
        <f t="shared" si="1"/>
        <v>3249.130938586327</v>
      </c>
      <c r="F9" s="22">
        <v>38137.6</v>
      </c>
      <c r="G9" s="23">
        <f>(D9-F9)/F9</f>
        <v>-0.7059070313811042</v>
      </c>
      <c r="H9" s="22">
        <v>674</v>
      </c>
      <c r="I9" s="18">
        <v>40</v>
      </c>
      <c r="J9" s="42">
        <f t="shared" si="0"/>
        <v>16.85</v>
      </c>
      <c r="K9" s="18">
        <v>12</v>
      </c>
      <c r="L9" s="32">
        <v>3</v>
      </c>
      <c r="M9" s="22">
        <v>268169.28</v>
      </c>
      <c r="N9" s="22">
        <v>19678</v>
      </c>
      <c r="O9" s="32">
        <f t="shared" si="2"/>
        <v>77685.19119351101</v>
      </c>
      <c r="P9" s="33">
        <v>41810</v>
      </c>
      <c r="Q9" s="34" t="s">
        <v>7</v>
      </c>
    </row>
    <row r="10" spans="1:17" ht="27.75" customHeight="1">
      <c r="A10" s="28">
        <f t="shared" si="3"/>
        <v>5</v>
      </c>
      <c r="B10" s="37">
        <v>6</v>
      </c>
      <c r="C10" s="21" t="s">
        <v>83</v>
      </c>
      <c r="D10" s="22">
        <v>9122.6</v>
      </c>
      <c r="E10" s="41">
        <f>D10/3.452</f>
        <v>2642.6998841251448</v>
      </c>
      <c r="F10" s="22">
        <v>19827.2</v>
      </c>
      <c r="G10" s="23">
        <f>(D10-F10)/F10</f>
        <v>-0.5398946901226598</v>
      </c>
      <c r="H10" s="22">
        <v>546</v>
      </c>
      <c r="I10" s="18">
        <v>36</v>
      </c>
      <c r="J10" s="42">
        <f t="shared" si="0"/>
        <v>15.166666666666666</v>
      </c>
      <c r="K10" s="18">
        <v>6</v>
      </c>
      <c r="L10" s="32">
        <v>3</v>
      </c>
      <c r="M10" s="22">
        <v>137102.19999999998</v>
      </c>
      <c r="N10" s="22">
        <v>9275</v>
      </c>
      <c r="O10" s="32">
        <f>M10/3.452</f>
        <v>39716.7439165701</v>
      </c>
      <c r="P10" s="33">
        <v>41810</v>
      </c>
      <c r="Q10" s="34" t="s">
        <v>84</v>
      </c>
    </row>
    <row r="11" spans="1:17" ht="27.75" customHeight="1">
      <c r="A11" s="28">
        <f t="shared" si="3"/>
        <v>6</v>
      </c>
      <c r="B11" s="76" t="s">
        <v>22</v>
      </c>
      <c r="C11" s="21" t="s">
        <v>70</v>
      </c>
      <c r="D11" s="22">
        <v>8173</v>
      </c>
      <c r="E11" s="41">
        <f>D11/3.452</f>
        <v>2367.6129779837775</v>
      </c>
      <c r="F11" s="22" t="s">
        <v>20</v>
      </c>
      <c r="G11" s="23" t="s">
        <v>20</v>
      </c>
      <c r="H11" s="22">
        <v>516</v>
      </c>
      <c r="I11" s="18">
        <v>69</v>
      </c>
      <c r="J11" s="42">
        <f t="shared" si="0"/>
        <v>7.478260869565218</v>
      </c>
      <c r="K11" s="18">
        <v>12</v>
      </c>
      <c r="L11" s="32">
        <v>1</v>
      </c>
      <c r="M11" s="22">
        <v>8173</v>
      </c>
      <c r="N11" s="22">
        <v>516</v>
      </c>
      <c r="O11" s="32">
        <f t="shared" si="2"/>
        <v>2367.6129779837775</v>
      </c>
      <c r="P11" s="33">
        <v>41824</v>
      </c>
      <c r="Q11" s="34" t="s">
        <v>17</v>
      </c>
    </row>
    <row r="12" spans="1:17" ht="27.75" customHeight="1">
      <c r="A12" s="28">
        <f t="shared" si="3"/>
        <v>7</v>
      </c>
      <c r="B12" s="37">
        <v>4</v>
      </c>
      <c r="C12" s="21" t="s">
        <v>1</v>
      </c>
      <c r="D12" s="22">
        <v>8971.58</v>
      </c>
      <c r="E12" s="32">
        <f>D12/3.452</f>
        <v>2598.951332560834</v>
      </c>
      <c r="F12" s="22">
        <v>27974.27</v>
      </c>
      <c r="G12" s="23">
        <f>(D12-F12)/F12</f>
        <v>-0.679291720570367</v>
      </c>
      <c r="H12" s="22">
        <v>500</v>
      </c>
      <c r="I12" s="18">
        <v>46</v>
      </c>
      <c r="J12" s="8">
        <f t="shared" si="0"/>
        <v>10.869565217391305</v>
      </c>
      <c r="K12" s="18">
        <v>10</v>
      </c>
      <c r="L12" s="32">
        <v>5</v>
      </c>
      <c r="M12" s="22">
        <v>464477.4</v>
      </c>
      <c r="N12" s="22">
        <v>28706</v>
      </c>
      <c r="O12" s="32">
        <f t="shared" si="2"/>
        <v>134553.12862108924</v>
      </c>
      <c r="P12" s="35">
        <v>41796</v>
      </c>
      <c r="Q12" s="34" t="s">
        <v>48</v>
      </c>
    </row>
    <row r="13" spans="1:17" ht="27.75" customHeight="1">
      <c r="A13" s="28">
        <f t="shared" si="3"/>
        <v>8</v>
      </c>
      <c r="B13" s="76" t="s">
        <v>22</v>
      </c>
      <c r="C13" s="21" t="s">
        <v>19</v>
      </c>
      <c r="D13" s="22">
        <v>6814.9</v>
      </c>
      <c r="E13" s="41">
        <f>D13/3.452</f>
        <v>1974.188876013905</v>
      </c>
      <c r="F13" s="22" t="s">
        <v>20</v>
      </c>
      <c r="G13" s="23" t="s">
        <v>20</v>
      </c>
      <c r="H13" s="22">
        <v>424</v>
      </c>
      <c r="I13" s="18">
        <v>60</v>
      </c>
      <c r="J13" s="42">
        <f t="shared" si="0"/>
        <v>7.066666666666666</v>
      </c>
      <c r="K13" s="18">
        <v>11</v>
      </c>
      <c r="L13" s="32">
        <v>1</v>
      </c>
      <c r="M13" s="22">
        <v>6814.9</v>
      </c>
      <c r="N13" s="22">
        <v>424</v>
      </c>
      <c r="O13" s="32">
        <f t="shared" si="2"/>
        <v>1974.188876013905</v>
      </c>
      <c r="P13" s="33">
        <v>41824</v>
      </c>
      <c r="Q13" s="34" t="s">
        <v>23</v>
      </c>
    </row>
    <row r="14" spans="1:17" ht="27.75" customHeight="1">
      <c r="A14" s="28">
        <f t="shared" si="3"/>
        <v>9</v>
      </c>
      <c r="B14" s="76">
        <v>10</v>
      </c>
      <c r="C14" s="21" t="s">
        <v>2</v>
      </c>
      <c r="D14" s="22">
        <v>5813.5</v>
      </c>
      <c r="E14" s="32">
        <f>D14/3.452</f>
        <v>1684.09617612978</v>
      </c>
      <c r="F14" s="22">
        <v>17645.1</v>
      </c>
      <c r="G14" s="23">
        <f>(D14-F14)/F14</f>
        <v>-0.6705317623589552</v>
      </c>
      <c r="H14" s="22">
        <v>301</v>
      </c>
      <c r="I14" s="18">
        <v>18</v>
      </c>
      <c r="J14" s="8">
        <f t="shared" si="0"/>
        <v>16.72222222222222</v>
      </c>
      <c r="K14" s="18">
        <v>6</v>
      </c>
      <c r="L14" s="32">
        <v>6</v>
      </c>
      <c r="M14" s="22">
        <v>482529.2</v>
      </c>
      <c r="N14" s="22">
        <v>26808</v>
      </c>
      <c r="O14" s="32">
        <f t="shared" si="2"/>
        <v>139782.5028968714</v>
      </c>
      <c r="P14" s="35">
        <v>41789</v>
      </c>
      <c r="Q14" s="34" t="s">
        <v>30</v>
      </c>
    </row>
    <row r="15" spans="1:17" ht="27.75" customHeight="1">
      <c r="A15" s="28">
        <f t="shared" si="3"/>
        <v>10</v>
      </c>
      <c r="B15" s="37">
        <v>5</v>
      </c>
      <c r="C15" s="21" t="s">
        <v>90</v>
      </c>
      <c r="D15" s="22">
        <v>5760.96</v>
      </c>
      <c r="E15" s="32">
        <f t="shared" si="1"/>
        <v>1668.8760139049828</v>
      </c>
      <c r="F15" s="22">
        <v>21977.98</v>
      </c>
      <c r="G15" s="23">
        <f>(D15-F15)/F15</f>
        <v>-0.737875819342815</v>
      </c>
      <c r="H15" s="22">
        <v>452</v>
      </c>
      <c r="I15" s="18">
        <v>63</v>
      </c>
      <c r="J15" s="8">
        <f t="shared" si="0"/>
        <v>7.174603174603175</v>
      </c>
      <c r="K15" s="18">
        <v>15</v>
      </c>
      <c r="L15" s="32">
        <v>9</v>
      </c>
      <c r="M15" s="22">
        <v>650616.21</v>
      </c>
      <c r="N15" s="22">
        <v>49015</v>
      </c>
      <c r="O15" s="32">
        <f t="shared" si="2"/>
        <v>188475.14774044033</v>
      </c>
      <c r="P15" s="35">
        <v>41768</v>
      </c>
      <c r="Q15" s="34" t="s">
        <v>0</v>
      </c>
    </row>
    <row r="16" spans="1:17" ht="12.75">
      <c r="A16" s="7"/>
      <c r="B16" s="7"/>
      <c r="C16" s="24" t="s">
        <v>39</v>
      </c>
      <c r="D16" s="10">
        <f>SUM(D6:D15)</f>
        <v>317124.25000000006</v>
      </c>
      <c r="E16" s="10">
        <f>SUM(E6:E15)</f>
        <v>91866.81633835459</v>
      </c>
      <c r="F16" s="10">
        <v>433699.82</v>
      </c>
      <c r="G16" s="26">
        <f>(D16-F16)/F16</f>
        <v>-0.2687932173916972</v>
      </c>
      <c r="H16" s="10">
        <f>SUM(H6:H15)</f>
        <v>19543</v>
      </c>
      <c r="I16" s="25"/>
      <c r="J16" s="11"/>
      <c r="K16" s="12"/>
      <c r="L16" s="11"/>
      <c r="M16" s="9"/>
      <c r="N16" s="9"/>
      <c r="O16" s="19"/>
      <c r="P16" s="20"/>
      <c r="Q16" s="29"/>
    </row>
    <row r="17" spans="1:17" ht="12.75">
      <c r="A17" s="13"/>
      <c r="B17" s="13"/>
      <c r="C17" s="27"/>
      <c r="D17" s="14"/>
      <c r="E17" s="15"/>
      <c r="F17" s="14"/>
      <c r="G17" s="15"/>
      <c r="H17" s="14"/>
      <c r="I17" s="15"/>
      <c r="J17" s="16"/>
      <c r="K17" s="15"/>
      <c r="L17" s="16"/>
      <c r="M17" s="15"/>
      <c r="N17" s="15"/>
      <c r="O17" s="15"/>
      <c r="P17" s="17"/>
      <c r="Q17" s="30"/>
    </row>
    <row r="18" spans="1:17" ht="27.75" customHeight="1">
      <c r="A18" s="28">
        <f>A15+1</f>
        <v>11</v>
      </c>
      <c r="B18" s="37">
        <v>8</v>
      </c>
      <c r="C18" s="21" t="s">
        <v>10</v>
      </c>
      <c r="D18" s="22">
        <v>4906.6</v>
      </c>
      <c r="E18" s="32">
        <f aca="true" t="shared" si="4" ref="E18:E27">D18/3.452</f>
        <v>1421.3789107763616</v>
      </c>
      <c r="F18" s="22">
        <v>18931.4</v>
      </c>
      <c r="G18" s="23">
        <f aca="true" t="shared" si="5" ref="G18:G23">(D18-F18)/F18</f>
        <v>-0.7408221262030278</v>
      </c>
      <c r="H18" s="22">
        <v>308</v>
      </c>
      <c r="I18" s="18">
        <v>36</v>
      </c>
      <c r="J18" s="8">
        <f aca="true" t="shared" si="6" ref="J18:J27">H18/I18</f>
        <v>8.555555555555555</v>
      </c>
      <c r="K18" s="18">
        <v>7</v>
      </c>
      <c r="L18" s="32">
        <v>2</v>
      </c>
      <c r="M18" s="22">
        <v>45676.9</v>
      </c>
      <c r="N18" s="22">
        <v>2962</v>
      </c>
      <c r="O18" s="32">
        <f>M18/3.452</f>
        <v>13232.010428736965</v>
      </c>
      <c r="P18" s="33">
        <v>41817</v>
      </c>
      <c r="Q18" s="34" t="s">
        <v>11</v>
      </c>
    </row>
    <row r="19" spans="1:17" ht="27.75" customHeight="1">
      <c r="A19" s="28">
        <f>A18+1</f>
        <v>12</v>
      </c>
      <c r="B19" s="37">
        <v>9</v>
      </c>
      <c r="C19" s="21" t="s">
        <v>63</v>
      </c>
      <c r="D19" s="22">
        <v>3923</v>
      </c>
      <c r="E19" s="32">
        <f t="shared" si="4"/>
        <v>1136.4426419466977</v>
      </c>
      <c r="F19" s="22">
        <v>18665.8</v>
      </c>
      <c r="G19" s="23">
        <f t="shared" si="5"/>
        <v>-0.789829527799505</v>
      </c>
      <c r="H19" s="22">
        <v>297</v>
      </c>
      <c r="I19" s="18">
        <v>21</v>
      </c>
      <c r="J19" s="8">
        <f t="shared" si="6"/>
        <v>14.142857142857142</v>
      </c>
      <c r="K19" s="18">
        <v>9</v>
      </c>
      <c r="L19" s="32">
        <v>13</v>
      </c>
      <c r="M19" s="22">
        <v>1447907.63</v>
      </c>
      <c r="N19" s="22">
        <v>100830</v>
      </c>
      <c r="O19" s="32">
        <f>M19/3.452</f>
        <v>419440.21726535336</v>
      </c>
      <c r="P19" s="33">
        <v>41740</v>
      </c>
      <c r="Q19" s="34" t="s">
        <v>7</v>
      </c>
    </row>
    <row r="20" spans="1:17" ht="27.75" customHeight="1">
      <c r="A20" s="28">
        <f>A19+1</f>
        <v>13</v>
      </c>
      <c r="B20" s="37">
        <v>7</v>
      </c>
      <c r="C20" s="21" t="s">
        <v>9</v>
      </c>
      <c r="D20" s="22">
        <v>3013</v>
      </c>
      <c r="E20" s="32">
        <f t="shared" si="4"/>
        <v>872.827346465817</v>
      </c>
      <c r="F20" s="22">
        <v>19416.4</v>
      </c>
      <c r="G20" s="23">
        <f t="shared" si="5"/>
        <v>-0.8448219031334336</v>
      </c>
      <c r="H20" s="22">
        <v>176</v>
      </c>
      <c r="I20" s="18">
        <v>24</v>
      </c>
      <c r="J20" s="8">
        <f t="shared" si="6"/>
        <v>7.333333333333333</v>
      </c>
      <c r="K20" s="18">
        <v>9</v>
      </c>
      <c r="L20" s="32">
        <v>2</v>
      </c>
      <c r="M20" s="22">
        <v>40527.5</v>
      </c>
      <c r="N20" s="22">
        <v>2603</v>
      </c>
      <c r="O20" s="32">
        <f>M20/3.452</f>
        <v>11740.29548088065</v>
      </c>
      <c r="P20" s="33">
        <v>41817</v>
      </c>
      <c r="Q20" s="34" t="s">
        <v>68</v>
      </c>
    </row>
    <row r="21" spans="1:17" ht="27.75" customHeight="1">
      <c r="A21" s="28">
        <f aca="true" t="shared" si="7" ref="A21:A27">A20+1</f>
        <v>14</v>
      </c>
      <c r="B21" s="37">
        <v>11</v>
      </c>
      <c r="C21" s="21" t="s">
        <v>86</v>
      </c>
      <c r="D21" s="22">
        <v>1533</v>
      </c>
      <c r="E21" s="41">
        <f t="shared" si="4"/>
        <v>444.09038238702203</v>
      </c>
      <c r="F21" s="22">
        <v>5367</v>
      </c>
      <c r="G21" s="23">
        <f t="shared" si="5"/>
        <v>-0.7143655673560648</v>
      </c>
      <c r="H21" s="22">
        <v>84</v>
      </c>
      <c r="I21" s="18">
        <v>3</v>
      </c>
      <c r="J21" s="42">
        <f t="shared" si="6"/>
        <v>28</v>
      </c>
      <c r="K21" s="18">
        <v>1</v>
      </c>
      <c r="L21" s="32">
        <v>3</v>
      </c>
      <c r="M21" s="22">
        <v>38868.4</v>
      </c>
      <c r="N21" s="22">
        <v>2769</v>
      </c>
      <c r="O21" s="32">
        <f aca="true" t="shared" si="8" ref="O21:O27">M21/3.452</f>
        <v>11259.675550405562</v>
      </c>
      <c r="P21" s="33">
        <v>41810</v>
      </c>
      <c r="Q21" s="34" t="s">
        <v>85</v>
      </c>
    </row>
    <row r="22" spans="1:17" ht="27.75" customHeight="1">
      <c r="A22" s="28">
        <f t="shared" si="7"/>
        <v>15</v>
      </c>
      <c r="B22" s="37">
        <v>12</v>
      </c>
      <c r="C22" s="21" t="s">
        <v>58</v>
      </c>
      <c r="D22" s="22">
        <v>1229</v>
      </c>
      <c r="E22" s="41">
        <f t="shared" si="4"/>
        <v>356.0254924681344</v>
      </c>
      <c r="F22" s="22">
        <v>4903</v>
      </c>
      <c r="G22" s="23">
        <f t="shared" si="5"/>
        <v>-0.7493371405262085</v>
      </c>
      <c r="H22" s="22">
        <v>106</v>
      </c>
      <c r="I22" s="18">
        <v>18</v>
      </c>
      <c r="J22" s="42">
        <f t="shared" si="6"/>
        <v>5.888888888888889</v>
      </c>
      <c r="K22" s="18">
        <v>7</v>
      </c>
      <c r="L22" s="32">
        <v>5</v>
      </c>
      <c r="M22" s="22">
        <v>122958.59</v>
      </c>
      <c r="N22" s="22">
        <v>9764</v>
      </c>
      <c r="O22" s="32">
        <f>M22/3.452</f>
        <v>35619.52201622248</v>
      </c>
      <c r="P22" s="35">
        <v>41796</v>
      </c>
      <c r="Q22" s="34" t="s">
        <v>59</v>
      </c>
    </row>
    <row r="23" spans="1:17" ht="27.75" customHeight="1">
      <c r="A23" s="28">
        <f t="shared" si="7"/>
        <v>16</v>
      </c>
      <c r="B23" s="31">
        <v>18</v>
      </c>
      <c r="C23" s="21" t="s">
        <v>8</v>
      </c>
      <c r="D23" s="22">
        <v>1200</v>
      </c>
      <c r="E23" s="32">
        <f t="shared" si="4"/>
        <v>347.62456546929315</v>
      </c>
      <c r="F23" s="22">
        <v>930</v>
      </c>
      <c r="G23" s="23">
        <f t="shared" si="5"/>
        <v>0.2903225806451613</v>
      </c>
      <c r="H23" s="22">
        <v>80</v>
      </c>
      <c r="I23" s="18">
        <v>1</v>
      </c>
      <c r="J23" s="8">
        <f t="shared" si="6"/>
        <v>80</v>
      </c>
      <c r="K23" s="18">
        <v>1</v>
      </c>
      <c r="L23" s="32">
        <v>17</v>
      </c>
      <c r="M23" s="22">
        <v>403391.2</v>
      </c>
      <c r="N23" s="22">
        <v>26132</v>
      </c>
      <c r="O23" s="32">
        <f>M23/3.452</f>
        <v>116857.24217844728</v>
      </c>
      <c r="P23" s="33">
        <v>41712</v>
      </c>
      <c r="Q23" s="34" t="s">
        <v>7</v>
      </c>
    </row>
    <row r="24" spans="1:17" ht="27.75" customHeight="1">
      <c r="A24" s="28">
        <f t="shared" si="7"/>
        <v>17</v>
      </c>
      <c r="B24" s="37" t="s">
        <v>74</v>
      </c>
      <c r="C24" s="21" t="s">
        <v>81</v>
      </c>
      <c r="D24" s="22">
        <v>810</v>
      </c>
      <c r="E24" s="41">
        <f t="shared" si="4"/>
        <v>234.6465816917729</v>
      </c>
      <c r="F24" s="22" t="s">
        <v>20</v>
      </c>
      <c r="G24" s="23" t="s">
        <v>20</v>
      </c>
      <c r="H24" s="22">
        <v>54</v>
      </c>
      <c r="I24" s="18">
        <v>6</v>
      </c>
      <c r="J24" s="42">
        <f t="shared" si="6"/>
        <v>9</v>
      </c>
      <c r="K24" s="18">
        <v>2</v>
      </c>
      <c r="L24" s="32"/>
      <c r="M24" s="22">
        <v>214361</v>
      </c>
      <c r="N24" s="22">
        <v>14836</v>
      </c>
      <c r="O24" s="32">
        <f t="shared" si="8"/>
        <v>62097.6245654693</v>
      </c>
      <c r="P24" s="35">
        <v>41551</v>
      </c>
      <c r="Q24" s="34" t="s">
        <v>82</v>
      </c>
    </row>
    <row r="25" spans="1:17" ht="27.75" customHeight="1">
      <c r="A25" s="28">
        <f t="shared" si="7"/>
        <v>18</v>
      </c>
      <c r="B25" s="31">
        <v>16</v>
      </c>
      <c r="C25" s="21" t="s">
        <v>41</v>
      </c>
      <c r="D25" s="22">
        <v>671</v>
      </c>
      <c r="E25" s="32">
        <f t="shared" si="4"/>
        <v>194.3800695249131</v>
      </c>
      <c r="F25" s="22">
        <v>1143.1</v>
      </c>
      <c r="G25" s="23">
        <f>(D25-F25)/F25</f>
        <v>-0.41299973755576935</v>
      </c>
      <c r="H25" s="22">
        <v>54</v>
      </c>
      <c r="I25" s="18">
        <v>6</v>
      </c>
      <c r="J25" s="8">
        <f t="shared" si="6"/>
        <v>9</v>
      </c>
      <c r="K25" s="18">
        <v>2</v>
      </c>
      <c r="L25" s="32">
        <v>41</v>
      </c>
      <c r="M25" s="22">
        <v>613498.1</v>
      </c>
      <c r="N25" s="22">
        <v>53724</v>
      </c>
      <c r="O25" s="32">
        <f t="shared" si="8"/>
        <v>177722.50869061414</v>
      </c>
      <c r="P25" s="35">
        <v>41544</v>
      </c>
      <c r="Q25" s="34" t="s">
        <v>42</v>
      </c>
    </row>
    <row r="26" spans="1:17" ht="27.75" customHeight="1">
      <c r="A26" s="28">
        <f t="shared" si="7"/>
        <v>19</v>
      </c>
      <c r="B26" s="31">
        <v>13</v>
      </c>
      <c r="C26" s="21" t="s">
        <v>45</v>
      </c>
      <c r="D26" s="22">
        <v>559</v>
      </c>
      <c r="E26" s="41">
        <f t="shared" si="4"/>
        <v>161.9351100811124</v>
      </c>
      <c r="F26" s="22">
        <v>1974</v>
      </c>
      <c r="G26" s="23">
        <f>(D26-F26)/F26</f>
        <v>-0.7168186423505573</v>
      </c>
      <c r="H26" s="22">
        <v>40</v>
      </c>
      <c r="I26" s="18">
        <v>8</v>
      </c>
      <c r="J26" s="42">
        <f t="shared" si="6"/>
        <v>5</v>
      </c>
      <c r="K26" s="18">
        <v>3</v>
      </c>
      <c r="L26" s="32">
        <v>4</v>
      </c>
      <c r="M26" s="22">
        <v>68464.8</v>
      </c>
      <c r="N26" s="22">
        <v>4755</v>
      </c>
      <c r="O26" s="32">
        <f>M26/3.452</f>
        <v>19833.371958285054</v>
      </c>
      <c r="P26" s="33">
        <v>41803</v>
      </c>
      <c r="Q26" s="34" t="s">
        <v>59</v>
      </c>
    </row>
    <row r="27" spans="1:17" ht="27.75" customHeight="1">
      <c r="A27" s="28">
        <f t="shared" si="7"/>
        <v>20</v>
      </c>
      <c r="B27" s="31">
        <v>15</v>
      </c>
      <c r="C27" s="21" t="s">
        <v>31</v>
      </c>
      <c r="D27" s="22">
        <v>553</v>
      </c>
      <c r="E27" s="32">
        <f t="shared" si="4"/>
        <v>160.19698725376594</v>
      </c>
      <c r="F27" s="22">
        <v>1619</v>
      </c>
      <c r="G27" s="23">
        <f>(D27-F27)/F27</f>
        <v>-0.6584311303273626</v>
      </c>
      <c r="H27" s="22">
        <v>29</v>
      </c>
      <c r="I27" s="18">
        <v>3</v>
      </c>
      <c r="J27" s="8">
        <f t="shared" si="6"/>
        <v>9.666666666666666</v>
      </c>
      <c r="K27" s="18">
        <v>1</v>
      </c>
      <c r="L27" s="32">
        <v>12</v>
      </c>
      <c r="M27" s="22">
        <v>488430.5</v>
      </c>
      <c r="N27" s="22">
        <v>28324</v>
      </c>
      <c r="O27" s="32">
        <f t="shared" si="8"/>
        <v>141492.033603708</v>
      </c>
      <c r="P27" s="33">
        <v>41747</v>
      </c>
      <c r="Q27" s="34" t="s">
        <v>32</v>
      </c>
    </row>
    <row r="28" spans="1:17" ht="12.75">
      <c r="A28" s="28"/>
      <c r="B28" s="7"/>
      <c r="C28" s="24" t="s">
        <v>40</v>
      </c>
      <c r="D28" s="10">
        <f>SUM(D18:D27)+D16</f>
        <v>335521.85000000003</v>
      </c>
      <c r="E28" s="10">
        <f>SUM(E18:E27)+E16</f>
        <v>97196.36442641949</v>
      </c>
      <c r="F28" s="10">
        <v>453495.92</v>
      </c>
      <c r="G28" s="26">
        <f>(D28-F28)/F28</f>
        <v>-0.26014361937368685</v>
      </c>
      <c r="H28" s="10">
        <f>SUM(H18:H27)+H16</f>
        <v>20771</v>
      </c>
      <c r="I28" s="25"/>
      <c r="J28" s="8"/>
      <c r="K28" s="12"/>
      <c r="L28" s="11"/>
      <c r="M28" s="9"/>
      <c r="N28" s="9"/>
      <c r="O28" s="32"/>
      <c r="P28" s="20"/>
      <c r="Q28" s="29"/>
    </row>
    <row r="29" spans="1:17" ht="12.75">
      <c r="A29" s="13"/>
      <c r="B29" s="13"/>
      <c r="C29" s="27"/>
      <c r="D29" s="14" t="s">
        <v>29</v>
      </c>
      <c r="E29" s="15"/>
      <c r="F29" s="14" t="s">
        <v>3</v>
      </c>
      <c r="G29" s="15"/>
      <c r="H29" s="14"/>
      <c r="I29" s="15"/>
      <c r="J29" s="16"/>
      <c r="K29" s="15"/>
      <c r="L29" s="16"/>
      <c r="M29" s="15"/>
      <c r="N29" s="15"/>
      <c r="O29" s="15"/>
      <c r="P29" s="17"/>
      <c r="Q29" s="30"/>
    </row>
    <row r="30" spans="1:17" ht="27.75" customHeight="1">
      <c r="A30" s="28">
        <f>A27+1</f>
        <v>21</v>
      </c>
      <c r="B30" s="31">
        <v>14</v>
      </c>
      <c r="C30" s="21" t="s">
        <v>15</v>
      </c>
      <c r="D30" s="22">
        <v>446</v>
      </c>
      <c r="E30" s="32">
        <f>D30/3.452</f>
        <v>129.20046349942064</v>
      </c>
      <c r="F30" s="22">
        <v>1791</v>
      </c>
      <c r="G30" s="23">
        <f>(D30-F30)/F30</f>
        <v>-0.7509771077610273</v>
      </c>
      <c r="H30" s="22">
        <v>32</v>
      </c>
      <c r="I30" s="18">
        <v>6</v>
      </c>
      <c r="J30" s="8">
        <f aca="true" t="shared" si="9" ref="J30:J37">H30/I30</f>
        <v>5.333333333333333</v>
      </c>
      <c r="K30" s="18">
        <v>1</v>
      </c>
      <c r="L30" s="32">
        <v>7</v>
      </c>
      <c r="M30" s="22">
        <v>77545.15</v>
      </c>
      <c r="N30" s="22">
        <v>5330</v>
      </c>
      <c r="O30" s="32">
        <f aca="true" t="shared" si="10" ref="O30:O37">M30/3.452</f>
        <v>22463.832560834297</v>
      </c>
      <c r="P30" s="33">
        <v>41782</v>
      </c>
      <c r="Q30" s="34" t="s">
        <v>21</v>
      </c>
    </row>
    <row r="31" spans="1:17" ht="27.75" customHeight="1">
      <c r="A31" s="28">
        <f aca="true" t="shared" si="11" ref="A31:A37">A30+1</f>
        <v>22</v>
      </c>
      <c r="B31" s="31">
        <v>24</v>
      </c>
      <c r="C31" s="21" t="s">
        <v>66</v>
      </c>
      <c r="D31" s="22">
        <v>234</v>
      </c>
      <c r="E31" s="73">
        <v>55.6199304750869</v>
      </c>
      <c r="F31" s="74">
        <v>263</v>
      </c>
      <c r="G31" s="23">
        <f>(D31-F31)/F31</f>
        <v>-0.11026615969581749</v>
      </c>
      <c r="H31" s="22">
        <v>18</v>
      </c>
      <c r="I31" s="18">
        <v>3</v>
      </c>
      <c r="J31" s="8">
        <f t="shared" si="9"/>
        <v>6</v>
      </c>
      <c r="K31" s="75">
        <v>1</v>
      </c>
      <c r="L31" s="32">
        <v>16</v>
      </c>
      <c r="M31" s="22">
        <v>17745</v>
      </c>
      <c r="N31" s="22">
        <v>1373</v>
      </c>
      <c r="O31" s="32">
        <f t="shared" si="10"/>
        <v>5140.498261877173</v>
      </c>
      <c r="P31" s="33">
        <v>41719</v>
      </c>
      <c r="Q31" s="34" t="s">
        <v>67</v>
      </c>
    </row>
    <row r="32" spans="1:17" ht="27.75" customHeight="1">
      <c r="A32" s="28">
        <f t="shared" si="11"/>
        <v>23</v>
      </c>
      <c r="B32" s="37"/>
      <c r="C32" s="21" t="s">
        <v>79</v>
      </c>
      <c r="D32" s="22">
        <v>138</v>
      </c>
      <c r="E32" s="41">
        <f aca="true" t="shared" si="12" ref="E32:E37">D32/3.452</f>
        <v>39.97682502896871</v>
      </c>
      <c r="F32" s="22" t="s">
        <v>20</v>
      </c>
      <c r="G32" s="23" t="s">
        <v>20</v>
      </c>
      <c r="H32" s="22">
        <v>19</v>
      </c>
      <c r="I32" s="18">
        <v>3</v>
      </c>
      <c r="J32" s="42">
        <f t="shared" si="9"/>
        <v>6.333333333333333</v>
      </c>
      <c r="K32" s="18">
        <v>1</v>
      </c>
      <c r="L32" s="32"/>
      <c r="M32" s="22">
        <v>249867.77</v>
      </c>
      <c r="N32" s="22">
        <v>18496</v>
      </c>
      <c r="O32" s="32">
        <f t="shared" si="10"/>
        <v>72383.47914252606</v>
      </c>
      <c r="P32" s="33">
        <v>41754</v>
      </c>
      <c r="Q32" s="34" t="s">
        <v>80</v>
      </c>
    </row>
    <row r="33" spans="1:17" ht="27.75" customHeight="1">
      <c r="A33" s="28">
        <f t="shared" si="11"/>
        <v>24</v>
      </c>
      <c r="B33" s="31">
        <v>26</v>
      </c>
      <c r="C33" s="21" t="s">
        <v>13</v>
      </c>
      <c r="D33" s="22">
        <v>132</v>
      </c>
      <c r="E33" s="32">
        <f t="shared" si="12"/>
        <v>38.238702201622246</v>
      </c>
      <c r="F33" s="22">
        <v>174</v>
      </c>
      <c r="G33" s="23">
        <f>(D33-F33)/F33</f>
        <v>-0.2413793103448276</v>
      </c>
      <c r="H33" s="22">
        <v>22</v>
      </c>
      <c r="I33" s="18">
        <v>3</v>
      </c>
      <c r="J33" s="8">
        <f t="shared" si="9"/>
        <v>7.333333333333333</v>
      </c>
      <c r="K33" s="18">
        <v>1</v>
      </c>
      <c r="L33" s="32"/>
      <c r="M33" s="22">
        <v>729650.2</v>
      </c>
      <c r="N33" s="22">
        <v>59437</v>
      </c>
      <c r="O33" s="32">
        <f t="shared" si="10"/>
        <v>211370.27809965235</v>
      </c>
      <c r="P33" s="33">
        <v>41425</v>
      </c>
      <c r="Q33" s="34" t="s">
        <v>7</v>
      </c>
    </row>
    <row r="34" spans="1:17" ht="27.75" customHeight="1">
      <c r="A34" s="28">
        <f t="shared" si="11"/>
        <v>25</v>
      </c>
      <c r="B34" s="37"/>
      <c r="C34" s="21" t="s">
        <v>77</v>
      </c>
      <c r="D34" s="22">
        <v>54</v>
      </c>
      <c r="E34" s="41">
        <f t="shared" si="12"/>
        <v>15.643105446118193</v>
      </c>
      <c r="F34" s="22" t="s">
        <v>20</v>
      </c>
      <c r="G34" s="23" t="s">
        <v>20</v>
      </c>
      <c r="H34" s="22">
        <v>9</v>
      </c>
      <c r="I34" s="18">
        <v>3</v>
      </c>
      <c r="J34" s="42">
        <f t="shared" si="9"/>
        <v>3</v>
      </c>
      <c r="K34" s="18">
        <v>1</v>
      </c>
      <c r="L34" s="32"/>
      <c r="M34" s="22">
        <v>709934</v>
      </c>
      <c r="N34" s="22">
        <v>57518</v>
      </c>
      <c r="O34" s="32">
        <f t="shared" si="10"/>
        <v>205658.74855156432</v>
      </c>
      <c r="P34" s="35">
        <v>41509</v>
      </c>
      <c r="Q34" s="34" t="s">
        <v>78</v>
      </c>
    </row>
    <row r="35" spans="1:17" ht="27.75" customHeight="1">
      <c r="A35" s="28">
        <f t="shared" si="11"/>
        <v>26</v>
      </c>
      <c r="B35" s="37"/>
      <c r="C35" s="21" t="s">
        <v>76</v>
      </c>
      <c r="D35" s="22">
        <v>48</v>
      </c>
      <c r="E35" s="41">
        <f t="shared" si="12"/>
        <v>13.904982618771728</v>
      </c>
      <c r="F35" s="22" t="s">
        <v>20</v>
      </c>
      <c r="G35" s="23" t="s">
        <v>20</v>
      </c>
      <c r="H35" s="22">
        <v>8</v>
      </c>
      <c r="I35" s="18">
        <v>2</v>
      </c>
      <c r="J35" s="42">
        <f t="shared" si="9"/>
        <v>4</v>
      </c>
      <c r="K35" s="18">
        <v>1</v>
      </c>
      <c r="L35" s="32"/>
      <c r="M35" s="22">
        <v>320434.52</v>
      </c>
      <c r="N35" s="22">
        <v>27938</v>
      </c>
      <c r="O35" s="32">
        <f t="shared" si="10"/>
        <v>92825.75898030128</v>
      </c>
      <c r="P35" s="35">
        <v>41593</v>
      </c>
      <c r="Q35" s="34" t="s">
        <v>69</v>
      </c>
    </row>
    <row r="36" spans="1:17" ht="27.75" customHeight="1">
      <c r="A36" s="28">
        <f t="shared" si="11"/>
        <v>27</v>
      </c>
      <c r="B36" s="37" t="s">
        <v>73</v>
      </c>
      <c r="C36" s="21" t="s">
        <v>75</v>
      </c>
      <c r="D36" s="22">
        <v>44</v>
      </c>
      <c r="E36" s="41">
        <f t="shared" si="12"/>
        <v>12.746234067207416</v>
      </c>
      <c r="F36" s="22" t="s">
        <v>20</v>
      </c>
      <c r="G36" s="23" t="s">
        <v>20</v>
      </c>
      <c r="H36" s="22">
        <v>7</v>
      </c>
      <c r="I36" s="18">
        <v>3</v>
      </c>
      <c r="J36" s="42">
        <f t="shared" si="9"/>
        <v>2.3333333333333335</v>
      </c>
      <c r="K36" s="18">
        <v>1</v>
      </c>
      <c r="L36" s="32"/>
      <c r="M36" s="22">
        <v>830380.08</v>
      </c>
      <c r="N36" s="22">
        <v>62808</v>
      </c>
      <c r="O36" s="32">
        <f t="shared" si="10"/>
        <v>240550.42873696407</v>
      </c>
      <c r="P36" s="33">
        <v>41565</v>
      </c>
      <c r="Q36" s="34" t="s">
        <v>7</v>
      </c>
    </row>
    <row r="37" spans="1:17" ht="27.75" customHeight="1">
      <c r="A37" s="28">
        <f t="shared" si="11"/>
        <v>28</v>
      </c>
      <c r="B37" s="37" t="s">
        <v>74</v>
      </c>
      <c r="C37" s="21" t="s">
        <v>71</v>
      </c>
      <c r="D37" s="22">
        <v>8</v>
      </c>
      <c r="E37" s="41">
        <f t="shared" si="12"/>
        <v>2.317497103128621</v>
      </c>
      <c r="F37" s="22" t="s">
        <v>20</v>
      </c>
      <c r="G37" s="23" t="s">
        <v>20</v>
      </c>
      <c r="H37" s="22">
        <v>1</v>
      </c>
      <c r="I37" s="18">
        <v>1</v>
      </c>
      <c r="J37" s="42">
        <f t="shared" si="9"/>
        <v>1</v>
      </c>
      <c r="K37" s="18">
        <v>1</v>
      </c>
      <c r="L37" s="32"/>
      <c r="M37" s="22">
        <v>45314.93</v>
      </c>
      <c r="N37" s="22">
        <v>3344</v>
      </c>
      <c r="O37" s="32">
        <f t="shared" si="10"/>
        <v>13127.15237543453</v>
      </c>
      <c r="P37" s="35">
        <v>41761</v>
      </c>
      <c r="Q37" s="34" t="s">
        <v>72</v>
      </c>
    </row>
    <row r="38" spans="1:17" ht="12.75">
      <c r="A38" s="60"/>
      <c r="B38" s="61"/>
      <c r="C38" s="62" t="s">
        <v>47</v>
      </c>
      <c r="D38" s="63">
        <f>SUM(D30:D37)+D28</f>
        <v>336625.85000000003</v>
      </c>
      <c r="E38" s="63">
        <f>SUM(E30:E37)+E28</f>
        <v>97504.01216685981</v>
      </c>
      <c r="F38" s="63">
        <v>455456.25</v>
      </c>
      <c r="G38" s="64">
        <f>(D38-F38)/F38</f>
        <v>-0.26090409342280396</v>
      </c>
      <c r="H38" s="63">
        <f>SUM(H30:H37)+H28</f>
        <v>20887</v>
      </c>
      <c r="I38" s="65"/>
      <c r="J38" s="66"/>
      <c r="K38" s="67"/>
      <c r="L38" s="68"/>
      <c r="M38" s="69"/>
      <c r="N38" s="69"/>
      <c r="O38" s="70"/>
      <c r="P38" s="71"/>
      <c r="Q38" s="72"/>
    </row>
    <row r="39" spans="1:17" ht="12.75">
      <c r="A39" s="52"/>
      <c r="B39" s="53"/>
      <c r="C39" s="54"/>
      <c r="D39" s="55"/>
      <c r="E39" s="56"/>
      <c r="F39" s="55"/>
      <c r="G39" s="56"/>
      <c r="H39" s="55"/>
      <c r="I39" s="56"/>
      <c r="J39" s="57"/>
      <c r="K39" s="56"/>
      <c r="L39" s="57"/>
      <c r="M39" s="56"/>
      <c r="N39" s="56"/>
      <c r="O39" s="56"/>
      <c r="P39" s="58"/>
      <c r="Q39" s="59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2014-07-07T11:30:51Z</dcterms:modified>
  <cp:category/>
  <cp:version/>
  <cp:contentType/>
  <cp:contentStatus/>
</cp:coreProperties>
</file>