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tabRatio="601" activeTab="0"/>
  </bookViews>
  <sheets>
    <sheet name="October 3 - 9 ... Spalio 3 - 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<sst xmlns="http://schemas.openxmlformats.org/spreadsheetml/2006/main" count="107" uniqueCount="87">
  <si>
    <t>Aleksandras ir baisiai, labai siaubingai nesėkminga diena
(Alexander and the Terrible, Horrible, No Good, Very Bad Day)</t>
  </si>
  <si>
    <t>October
3 - 9
GBO
(Lt)</t>
  </si>
  <si>
    <t xml:space="preserve">Оctober 3rd-9th Lithuanian top-30 </t>
  </si>
  <si>
    <t>Spalio 3 - 9 d. Lietuvos kino teatruose rodytų filmų top-30</t>
  </si>
  <si>
    <t>Spalio
3 - 9 d. 
pajamos
(Lt)</t>
  </si>
  <si>
    <t>September 26 -
October 2
GBO
(Lt)</t>
  </si>
  <si>
    <t>Rugsėjo 26 - 
spalio 2 d. 
pajamos
(Lt)</t>
  </si>
  <si>
    <t>October
3 - 9
GBO
(Eur)</t>
  </si>
  <si>
    <t>October
3 - 9
ADM</t>
  </si>
  <si>
    <t>Spalio
3 - 9 d. 
pajamos
(Eur)</t>
  </si>
  <si>
    <t>Spalio
3 - 9 d. 
žiūrovų
sk.</t>
  </si>
  <si>
    <t>Week on screens</t>
  </si>
  <si>
    <t>TOTAL GBO     (Lt)</t>
  </si>
  <si>
    <t>TOTAL ADM</t>
  </si>
  <si>
    <t>TOTAL GBO (Eur)</t>
  </si>
  <si>
    <t>Release   Date</t>
  </si>
  <si>
    <t>Distributor</t>
  </si>
  <si>
    <t>TOTAL (top10):</t>
  </si>
  <si>
    <t>Incognito Films</t>
  </si>
  <si>
    <t>-</t>
  </si>
  <si>
    <t>Theatrical Film Distribution /
20th Century Fox</t>
  </si>
  <si>
    <t>Nematomas frontas
(The Invisible Front)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</si>
  <si>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</si>
  <si>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</si>
  <si>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</si>
  <si>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</si>
  <si>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</si>
  <si>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</si>
  <si>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</si>
  <si>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</si>
  <si>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</si>
  <si>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</si>
  <si>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</si>
  <si>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</si>
  <si>
    <t>ACME Film</t>
  </si>
  <si>
    <t>Šimto žingsnių kelionė
(The Hundred Foot Journey)</t>
  </si>
  <si>
    <t>Sparnai: ugnies tramdytojai
(Planes: Fire &amp; Rescue)</t>
  </si>
  <si>
    <t>Theatrical Film Distribution /
WDSMPI</t>
  </si>
  <si>
    <t>Mėnesienos magija
(Magic in the Moonlight)</t>
  </si>
  <si>
    <t>Radviliada</t>
  </si>
  <si>
    <t>Amazonės džiunglės
(Amazonia)</t>
  </si>
  <si>
    <t>Meilės pusiausvyra
(Many Splintered Thing (Playing It Cool)</t>
  </si>
  <si>
    <t>Teisėjas
(The Judge)</t>
  </si>
  <si>
    <t>P</t>
  </si>
  <si>
    <t>Pre-views</t>
  </si>
  <si>
    <t>ACME Film /
Warner Bros.</t>
  </si>
  <si>
    <t>N</t>
  </si>
  <si>
    <t>Sumišę jausmai
(Smeshannije chuvstva)</t>
  </si>
  <si>
    <t>-</t>
  </si>
  <si>
    <t>Dingusi
(Gone Girl)</t>
  </si>
  <si>
    <t>Anabelė
(Annabelle)</t>
  </si>
  <si>
    <t>Garsų pasaulio įrašai</t>
  </si>
  <si>
    <t>Lošėjas
(The Gambler)</t>
  </si>
  <si>
    <t>Darbo balius
(Korporativ)</t>
  </si>
  <si>
    <t>Top Film</t>
  </si>
  <si>
    <t>Gelbėk mus nuo pikto
(Deliver Us From Evil)</t>
  </si>
  <si>
    <t>ACME Film /
Sony</t>
  </si>
  <si>
    <t>Siuntėjas
(The Giver)</t>
  </si>
  <si>
    <t>Šefas ant ratų. Virtuvė Los Andžele
(Chef)</t>
  </si>
  <si>
    <t>Top Film / Incognito Films</t>
  </si>
  <si>
    <t>Po oda
(Under the Skin)</t>
  </si>
  <si>
    <t>Top Film / Incognito Films</t>
  </si>
  <si>
    <t>Ekskursantė
(The Excursionist)</t>
  </si>
  <si>
    <t>Cinemark</t>
  </si>
  <si>
    <t>Dėžinukai
(Boxtrolls)</t>
  </si>
  <si>
    <t>Bėgantis labirintu
(Maze Runner)</t>
  </si>
  <si>
    <t>Šimtametis, kuris išlipo pro langą ir dingo
(100 Year Old Man)</t>
  </si>
  <si>
    <t>Dar kartą, iš naujo
(Begin Again (Can a Song Save Your Life))</t>
  </si>
  <si>
    <t>Ekvalaizeris
(Equalizer)</t>
  </si>
  <si>
    <t>ACME Film /
Sony</t>
  </si>
  <si>
    <t>-</t>
  </si>
  <si>
    <t>Theatrical Film Distribution</t>
  </si>
  <si>
    <t>P</t>
  </si>
  <si>
    <t>Mergaitė su katinu
(Incompresa)</t>
  </si>
  <si>
    <t>A-One Films</t>
  </si>
  <si>
    <t>Forum Cinemas /
Universal</t>
  </si>
  <si>
    <t>Apsimeskime farais
(Let’s Be Cops)</t>
  </si>
  <si>
    <t>Theatrical Film Distribution /
20th Century Fox</t>
  </si>
  <si>
    <t>Nominum</t>
  </si>
  <si>
    <t>N</t>
  </si>
  <si>
    <t>TOTAL (top20):</t>
  </si>
  <si>
    <t>TOTAL (top30):</t>
  </si>
  <si>
    <t>Movie</t>
  </si>
  <si>
    <t>Change</t>
  </si>
  <si>
    <t>Show count</t>
  </si>
  <si>
    <t>Average ADM</t>
  </si>
  <si>
    <t>DCO count</t>
  </si>
</sst>
</file>

<file path=xl/styles.xml><?xml version="1.0" encoding="utf-8"?>
<styleSheet xmlns="http://schemas.openxmlformats.org/spreadsheetml/2006/main">
  <numFmts count="52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.00\ &quot;Lt&quot;"/>
    <numFmt numFmtId="207" formatCode="General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0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Under%20The%20Skin_2014%20Li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TOPAS_TFD_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Korporativ_Litva_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Chef_Litva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meshannie%20chuvstva_Litva_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4.10.03-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mazonia.ataskaita2014.10.06-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NematomasFrontas.ataskaita2014.10.06-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4.09.26-10.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.01.03-05"/>
      <sheetName val="2014.01.03-09"/>
      <sheetName val="2014.01.10-12"/>
      <sheetName val="2014.01.10-16"/>
      <sheetName val="2014.01.17-19"/>
      <sheetName val="2014.01.17-23"/>
      <sheetName val="2014.01.24-26"/>
      <sheetName val="2014.01.24-30"/>
      <sheetName val="2014.01.31-02.02"/>
      <sheetName val="2014.01.31-02.06"/>
      <sheetName val="2014.02.07-09"/>
      <sheetName val="2014.02.07-13"/>
      <sheetName val="2014.02.14-16"/>
      <sheetName val="2014.02.14-20"/>
      <sheetName val="2014.02.21-23"/>
      <sheetName val="2014.02.21-27"/>
      <sheetName val="2014.02.28-03.02"/>
      <sheetName val="2014.02.28-03.06"/>
      <sheetName val="2014.03.07-09"/>
      <sheetName val="2014.03.07-13"/>
      <sheetName val="2014.03.14-16"/>
      <sheetName val="2014.03.14-20"/>
      <sheetName val="2014.03.21-23"/>
      <sheetName val="2014.03.21-27"/>
      <sheetName val="2014.03.28-30"/>
      <sheetName val="2014.03.28-04.03"/>
      <sheetName val="2014.04.04-06"/>
      <sheetName val="2014.04.04-10"/>
      <sheetName val="2014.04.11-13"/>
      <sheetName val="2014.04.11-17"/>
      <sheetName val="2014.04.18-20"/>
      <sheetName val="2014.04.18-21"/>
      <sheetName val="2014.04.18-24"/>
      <sheetName val="2014.04.25-27"/>
      <sheetName val="2014.04.25-05.01"/>
      <sheetName val="2014.05.02-04"/>
      <sheetName val="2014.05.02-08"/>
      <sheetName val="2014.05.09-11"/>
      <sheetName val="2014.05.09-15"/>
      <sheetName val="2014.05.16-18"/>
      <sheetName val="2014.05.16-22"/>
      <sheetName val="2014.05.23-25"/>
      <sheetName val="2014.05.23-29"/>
      <sheetName val="2014.05.30-06.01"/>
      <sheetName val="2014.05.30-06.05"/>
      <sheetName val="2014.06.06-08"/>
      <sheetName val="2014.06.06-12"/>
      <sheetName val="2014.06.13-15"/>
      <sheetName val="2014.06.13-19"/>
      <sheetName val="2014.06.20-22"/>
      <sheetName val="2014.06.20-26"/>
      <sheetName val="2014.06.27-29"/>
      <sheetName val="2014.06.27-07.03"/>
      <sheetName val="2014.07.04-06"/>
      <sheetName val="2014.07.04-10"/>
      <sheetName val="2014.07.11-13"/>
      <sheetName val="2014.07.11-17"/>
      <sheetName val="2014.07.18-20"/>
      <sheetName val="2014.07.18-24"/>
      <sheetName val="2014.07.25-27"/>
      <sheetName val="2014.07.25-31"/>
      <sheetName val="2014.08.01-03"/>
      <sheetName val="2014.08.01-07"/>
      <sheetName val="2014.08.08-10"/>
      <sheetName val="2014.08.08-14"/>
      <sheetName val="2014.08.15-17"/>
      <sheetName val="2014.08.15-21"/>
      <sheetName val="2014.08.22-24"/>
      <sheetName val="2014.08.22-28"/>
      <sheetName val="2014.08.29-31"/>
      <sheetName val="2014.08.29-09.04"/>
      <sheetName val="2014.09.05-07"/>
      <sheetName val="2014.09.05-11"/>
      <sheetName val="2014.09.12-14"/>
      <sheetName val="2014.09.12-18"/>
      <sheetName val="2014.09.19-21"/>
      <sheetName val="2014.09.19-25"/>
      <sheetName val="2014.09.26-28"/>
      <sheetName val="2014.09.26-10.02"/>
      <sheetName val="2014.10.03-05"/>
      <sheetName val="2014.10.03-09"/>
      <sheetName val="Lapas2"/>
      <sheetName val="Lapas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ctober 3-5 ... Spalio 3-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pt 26-Oct 2 .. Rugs 26-spal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54.28125" style="3" bestFit="1" customWidth="1"/>
    <col min="4" max="4" width="16.140625" style="3" bestFit="1" customWidth="1"/>
    <col min="5" max="5" width="15.421875" style="3" bestFit="1" customWidth="1"/>
    <col min="6" max="6" width="16.140625" style="3" bestFit="1" customWidth="1"/>
    <col min="7" max="7" width="10.8515625" style="3" customWidth="1"/>
    <col min="8" max="8" width="15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2</v>
      </c>
    </row>
    <row r="2" spans="1:11" ht="19.5">
      <c r="A2" s="1" t="s">
        <v>3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6"/>
      <c r="B4" s="47"/>
      <c r="C4" s="48" t="s">
        <v>82</v>
      </c>
      <c r="D4" s="48" t="s">
        <v>1</v>
      </c>
      <c r="E4" s="48" t="s">
        <v>7</v>
      </c>
      <c r="F4" s="48" t="s">
        <v>5</v>
      </c>
      <c r="G4" s="48" t="s">
        <v>83</v>
      </c>
      <c r="H4" s="48" t="s">
        <v>8</v>
      </c>
      <c r="I4" s="48" t="s">
        <v>84</v>
      </c>
      <c r="J4" s="48" t="s">
        <v>85</v>
      </c>
      <c r="K4" s="48" t="s">
        <v>86</v>
      </c>
      <c r="L4" s="48" t="s">
        <v>11</v>
      </c>
      <c r="M4" s="48" t="s">
        <v>12</v>
      </c>
      <c r="N4" s="48" t="s">
        <v>13</v>
      </c>
      <c r="O4" s="48" t="s">
        <v>14</v>
      </c>
      <c r="P4" s="48" t="s">
        <v>15</v>
      </c>
      <c r="Q4" s="49" t="s">
        <v>16</v>
      </c>
    </row>
    <row r="5" spans="1:17" ht="61.5" customHeight="1" thickBot="1">
      <c r="A5" s="59"/>
      <c r="B5" s="60"/>
      <c r="C5" s="61" t="s">
        <v>30</v>
      </c>
      <c r="D5" s="61" t="s">
        <v>4</v>
      </c>
      <c r="E5" s="61" t="s">
        <v>9</v>
      </c>
      <c r="F5" s="61" t="s">
        <v>6</v>
      </c>
      <c r="G5" s="61" t="s">
        <v>31</v>
      </c>
      <c r="H5" s="61" t="s">
        <v>10</v>
      </c>
      <c r="I5" s="61" t="s">
        <v>27</v>
      </c>
      <c r="J5" s="61" t="s">
        <v>25</v>
      </c>
      <c r="K5" s="61" t="s">
        <v>28</v>
      </c>
      <c r="L5" s="61" t="s">
        <v>32</v>
      </c>
      <c r="M5" s="61" t="s">
        <v>22</v>
      </c>
      <c r="N5" s="61" t="s">
        <v>23</v>
      </c>
      <c r="O5" s="61" t="s">
        <v>29</v>
      </c>
      <c r="P5" s="61" t="s">
        <v>24</v>
      </c>
      <c r="Q5" s="62" t="s">
        <v>26</v>
      </c>
    </row>
    <row r="6" spans="1:17" ht="25.5" customHeight="1">
      <c r="A6" s="66">
        <v>1</v>
      </c>
      <c r="B6" s="41">
        <v>1</v>
      </c>
      <c r="C6" s="52" t="s">
        <v>52</v>
      </c>
      <c r="D6" s="54">
        <v>322928</v>
      </c>
      <c r="E6" s="40">
        <f>D6/3.452</f>
        <v>93548.08806488992</v>
      </c>
      <c r="F6" s="54">
        <v>434230</v>
      </c>
      <c r="G6" s="57">
        <f>(D6-F6)/F6</f>
        <v>-0.2563203832070562</v>
      </c>
      <c r="H6" s="54">
        <v>19797</v>
      </c>
      <c r="I6" s="55">
        <v>205</v>
      </c>
      <c r="J6" s="26">
        <f>H6/I6</f>
        <v>96.57073170731708</v>
      </c>
      <c r="K6" s="55">
        <v>15</v>
      </c>
      <c r="L6" s="56">
        <v>2</v>
      </c>
      <c r="M6" s="54">
        <v>757159</v>
      </c>
      <c r="N6" s="54">
        <v>19797</v>
      </c>
      <c r="O6" s="40">
        <f aca="true" t="shared" si="0" ref="O6:O14">M6/3.452</f>
        <v>219339.22363847046</v>
      </c>
      <c r="P6" s="44">
        <v>41908</v>
      </c>
      <c r="Q6" s="53" t="s">
        <v>51</v>
      </c>
    </row>
    <row r="7" spans="1:17" ht="25.5" customHeight="1">
      <c r="A7" s="66">
        <f>A6+1</f>
        <v>2</v>
      </c>
      <c r="B7" s="67" t="s">
        <v>79</v>
      </c>
      <c r="C7" s="4" t="s">
        <v>50</v>
      </c>
      <c r="D7" s="54">
        <v>153552.1</v>
      </c>
      <c r="E7" s="40">
        <f>D7/3.452</f>
        <v>44482.068366164545</v>
      </c>
      <c r="F7" s="54" t="s">
        <v>48</v>
      </c>
      <c r="G7" s="57" t="s">
        <v>19</v>
      </c>
      <c r="H7" s="54">
        <v>9334</v>
      </c>
      <c r="I7" s="55">
        <v>233</v>
      </c>
      <c r="J7" s="26">
        <f>H7/I7</f>
        <v>40.06008583690987</v>
      </c>
      <c r="K7" s="55">
        <v>11</v>
      </c>
      <c r="L7" s="56">
        <v>1</v>
      </c>
      <c r="M7" s="54">
        <v>166285.91</v>
      </c>
      <c r="N7" s="54">
        <v>10086</v>
      </c>
      <c r="O7" s="40">
        <f>M7/3.452</f>
        <v>48170.88933951333</v>
      </c>
      <c r="P7" s="44">
        <v>41908</v>
      </c>
      <c r="Q7" s="58" t="s">
        <v>69</v>
      </c>
    </row>
    <row r="8" spans="1:17" ht="25.5" customHeight="1">
      <c r="A8" s="66">
        <f aca="true" t="shared" si="1" ref="A8:A15">A7+1</f>
        <v>3</v>
      </c>
      <c r="B8" s="67" t="s">
        <v>79</v>
      </c>
      <c r="C8" s="52" t="s">
        <v>49</v>
      </c>
      <c r="D8" s="54">
        <v>118612</v>
      </c>
      <c r="E8" s="40">
        <f>D8/3.452</f>
        <v>34360.370799536504</v>
      </c>
      <c r="F8" s="54" t="s">
        <v>19</v>
      </c>
      <c r="G8" s="57" t="s">
        <v>70</v>
      </c>
      <c r="H8" s="54">
        <v>7330</v>
      </c>
      <c r="I8" s="55">
        <v>216</v>
      </c>
      <c r="J8" s="26">
        <f>H8/I8</f>
        <v>33.93518518518518</v>
      </c>
      <c r="K8" s="55">
        <v>12</v>
      </c>
      <c r="L8" s="56">
        <v>1</v>
      </c>
      <c r="M8" s="54">
        <v>127118.2</v>
      </c>
      <c r="N8" s="54">
        <v>7855</v>
      </c>
      <c r="O8" s="40">
        <f t="shared" si="0"/>
        <v>36824.50753186559</v>
      </c>
      <c r="P8" s="44">
        <v>41915</v>
      </c>
      <c r="Q8" s="53" t="s">
        <v>77</v>
      </c>
    </row>
    <row r="9" spans="1:17" ht="25.5" customHeight="1">
      <c r="A9" s="66">
        <f t="shared" si="1"/>
        <v>4</v>
      </c>
      <c r="B9" s="41">
        <v>3</v>
      </c>
      <c r="C9" s="4" t="s">
        <v>64</v>
      </c>
      <c r="D9" s="54">
        <v>77694.22</v>
      </c>
      <c r="E9" s="40">
        <f>D9/3.452</f>
        <v>22507.016222479724</v>
      </c>
      <c r="F9" s="54">
        <v>100541.85</v>
      </c>
      <c r="G9" s="57">
        <f>(D9-F9)/F9</f>
        <v>-0.22724497311318623</v>
      </c>
      <c r="H9" s="54">
        <v>5204</v>
      </c>
      <c r="I9" s="55">
        <v>266</v>
      </c>
      <c r="J9" s="26">
        <v>22</v>
      </c>
      <c r="K9" s="55">
        <v>2</v>
      </c>
      <c r="L9" s="56">
        <v>3</v>
      </c>
      <c r="M9" s="54">
        <v>295651.28</v>
      </c>
      <c r="N9" s="54">
        <v>19905</v>
      </c>
      <c r="O9" s="40">
        <f>M9/3.452</f>
        <v>85646.37311703361</v>
      </c>
      <c r="P9" s="44">
        <v>41901</v>
      </c>
      <c r="Q9" s="53" t="s">
        <v>75</v>
      </c>
    </row>
    <row r="10" spans="1:17" ht="25.5" customHeight="1">
      <c r="A10" s="66">
        <f t="shared" si="1"/>
        <v>5</v>
      </c>
      <c r="B10" s="41">
        <v>2</v>
      </c>
      <c r="C10" s="52" t="s">
        <v>65</v>
      </c>
      <c r="D10" s="54">
        <v>65252.42</v>
      </c>
      <c r="E10" s="40">
        <f>D10/3.452</f>
        <v>18902.786790266513</v>
      </c>
      <c r="F10" s="40">
        <v>111185.01</v>
      </c>
      <c r="G10" s="57">
        <f>(D10-F10)/F10</f>
        <v>-0.41311854898425604</v>
      </c>
      <c r="H10" s="54">
        <v>4046</v>
      </c>
      <c r="I10" s="55">
        <v>148</v>
      </c>
      <c r="J10" s="26">
        <f>H10/I10</f>
        <v>27.33783783783784</v>
      </c>
      <c r="K10" s="55">
        <v>8</v>
      </c>
      <c r="L10" s="56">
        <v>3</v>
      </c>
      <c r="M10" s="54">
        <v>378116.96</v>
      </c>
      <c r="N10" s="54">
        <v>23399</v>
      </c>
      <c r="O10" s="40">
        <f t="shared" si="0"/>
        <v>109535.61993047509</v>
      </c>
      <c r="P10" s="44">
        <v>41901</v>
      </c>
      <c r="Q10" s="53" t="s">
        <v>77</v>
      </c>
    </row>
    <row r="11" spans="1:17" ht="25.5" customHeight="1">
      <c r="A11" s="66">
        <f t="shared" si="1"/>
        <v>6</v>
      </c>
      <c r="B11" s="41">
        <v>4</v>
      </c>
      <c r="C11" s="52" t="s">
        <v>68</v>
      </c>
      <c r="D11" s="54">
        <v>51192.3</v>
      </c>
      <c r="E11" s="40">
        <f>D11/3.452</f>
        <v>14829.750869061414</v>
      </c>
      <c r="F11" s="54">
        <v>92984.3</v>
      </c>
      <c r="G11" s="57">
        <f>(D11-F11)/F11</f>
        <v>-0.4494522193531596</v>
      </c>
      <c r="H11" s="54">
        <v>3218</v>
      </c>
      <c r="I11" s="55">
        <v>158</v>
      </c>
      <c r="J11" s="26">
        <f>H11/I11</f>
        <v>20.367088607594937</v>
      </c>
      <c r="K11" s="55">
        <v>9</v>
      </c>
      <c r="L11" s="56">
        <v>2</v>
      </c>
      <c r="M11" s="54">
        <v>145557.6</v>
      </c>
      <c r="N11" s="54">
        <v>9063</v>
      </c>
      <c r="O11" s="40">
        <f>M11/3.452</f>
        <v>42166.164542294326</v>
      </c>
      <c r="P11" s="44">
        <v>41908</v>
      </c>
      <c r="Q11" s="58" t="s">
        <v>69</v>
      </c>
    </row>
    <row r="12" spans="1:17" ht="25.5" customHeight="1">
      <c r="A12" s="66">
        <f t="shared" si="1"/>
        <v>7</v>
      </c>
      <c r="B12" s="67" t="s">
        <v>79</v>
      </c>
      <c r="C12" s="52" t="s">
        <v>41</v>
      </c>
      <c r="D12" s="54">
        <v>28481.1</v>
      </c>
      <c r="E12" s="40">
        <f>D12/3.452</f>
        <v>8250.608342989572</v>
      </c>
      <c r="F12" s="54" t="s">
        <v>19</v>
      </c>
      <c r="G12" s="57" t="s">
        <v>70</v>
      </c>
      <c r="H12" s="54">
        <v>1776</v>
      </c>
      <c r="I12" s="55">
        <v>156</v>
      </c>
      <c r="J12" s="26">
        <f>H12/I12</f>
        <v>11.384615384615385</v>
      </c>
      <c r="K12" s="55">
        <v>10</v>
      </c>
      <c r="L12" s="56">
        <v>1</v>
      </c>
      <c r="M12" s="54">
        <v>28481.1</v>
      </c>
      <c r="N12" s="54">
        <v>1776</v>
      </c>
      <c r="O12" s="40">
        <f>M12/3.452</f>
        <v>8250.608342989572</v>
      </c>
      <c r="P12" s="44">
        <v>41915</v>
      </c>
      <c r="Q12" s="53" t="s">
        <v>33</v>
      </c>
    </row>
    <row r="13" spans="1:17" ht="25.5" customHeight="1">
      <c r="A13" s="66">
        <f t="shared" si="1"/>
        <v>8</v>
      </c>
      <c r="B13" s="41">
        <v>5</v>
      </c>
      <c r="C13" s="4" t="s">
        <v>36</v>
      </c>
      <c r="D13" s="54">
        <v>24951.93</v>
      </c>
      <c r="E13" s="40">
        <f>D13/3.452</f>
        <v>7228.253186558517</v>
      </c>
      <c r="F13" s="40">
        <v>49502.75</v>
      </c>
      <c r="G13" s="57">
        <f>(D13-F13)/F13</f>
        <v>-0.4959486089156663</v>
      </c>
      <c r="H13" s="54">
        <v>1812</v>
      </c>
      <c r="I13" s="55">
        <v>126</v>
      </c>
      <c r="J13" s="26">
        <f>H13/I13</f>
        <v>14.380952380952381</v>
      </c>
      <c r="K13" s="55">
        <v>8</v>
      </c>
      <c r="L13" s="56">
        <v>7</v>
      </c>
      <c r="M13" s="54">
        <v>597192.71</v>
      </c>
      <c r="N13" s="54">
        <v>42608</v>
      </c>
      <c r="O13" s="40">
        <f>M13/3.452</f>
        <v>172999.04692931633</v>
      </c>
      <c r="P13" s="44">
        <v>41873</v>
      </c>
      <c r="Q13" s="53" t="s">
        <v>37</v>
      </c>
    </row>
    <row r="14" spans="1:17" ht="25.5" customHeight="1">
      <c r="A14" s="66">
        <f t="shared" si="1"/>
        <v>9</v>
      </c>
      <c r="B14" s="41">
        <v>8</v>
      </c>
      <c r="C14" s="4" t="s">
        <v>76</v>
      </c>
      <c r="D14" s="54">
        <v>22533</v>
      </c>
      <c r="E14" s="40">
        <f>D14/3.452</f>
        <v>6527.520278099652</v>
      </c>
      <c r="F14" s="29">
        <v>34614.8</v>
      </c>
      <c r="G14" s="57">
        <f>(D14-F14)/F14</f>
        <v>-0.34903567260247065</v>
      </c>
      <c r="H14" s="54">
        <v>1310</v>
      </c>
      <c r="I14" s="55">
        <v>39</v>
      </c>
      <c r="J14" s="26">
        <f>H14/I14</f>
        <v>33.58974358974359</v>
      </c>
      <c r="K14" s="55">
        <v>6</v>
      </c>
      <c r="L14" s="56">
        <v>5</v>
      </c>
      <c r="M14" s="54">
        <v>339929.9</v>
      </c>
      <c r="N14" s="54">
        <v>21690</v>
      </c>
      <c r="O14" s="40">
        <f t="shared" si="0"/>
        <v>98473.31981460024</v>
      </c>
      <c r="P14" s="44">
        <v>41887</v>
      </c>
      <c r="Q14" s="53" t="s">
        <v>77</v>
      </c>
    </row>
    <row r="15" spans="1:17" ht="25.5" customHeight="1">
      <c r="A15" s="66">
        <f t="shared" si="1"/>
        <v>10</v>
      </c>
      <c r="B15" s="41">
        <v>6</v>
      </c>
      <c r="C15" s="4" t="s">
        <v>53</v>
      </c>
      <c r="D15" s="54">
        <v>17438</v>
      </c>
      <c r="E15" s="40">
        <f>D15/3.452</f>
        <v>5051.5643105446115</v>
      </c>
      <c r="F15" s="54">
        <v>36445.100000000006</v>
      </c>
      <c r="G15" s="57">
        <f>(D15-F15)/F15</f>
        <v>-0.5215268993637006</v>
      </c>
      <c r="H15" s="54">
        <v>1005</v>
      </c>
      <c r="I15" s="55">
        <v>91</v>
      </c>
      <c r="J15" s="26">
        <f>H15/I15</f>
        <v>11.043956043956044</v>
      </c>
      <c r="K15" s="55">
        <v>7</v>
      </c>
      <c r="L15" s="56">
        <v>2</v>
      </c>
      <c r="M15" s="54">
        <v>53883.100000000006</v>
      </c>
      <c r="N15" s="54">
        <v>3088</v>
      </c>
      <c r="O15" s="40">
        <f>M15/3.452</f>
        <v>15609.241019698728</v>
      </c>
      <c r="P15" s="44">
        <v>41908</v>
      </c>
      <c r="Q15" s="53" t="s">
        <v>54</v>
      </c>
    </row>
    <row r="16" spans="1:17" ht="27" customHeight="1">
      <c r="A16" s="63"/>
      <c r="B16" s="41"/>
      <c r="C16" s="12" t="s">
        <v>17</v>
      </c>
      <c r="D16" s="39">
        <f>SUM(D6:D15)</f>
        <v>882635.0700000001</v>
      </c>
      <c r="E16" s="39">
        <f>SUM(E6:E15)</f>
        <v>255688.027230591</v>
      </c>
      <c r="F16" s="39">
        <v>945424.8615</v>
      </c>
      <c r="G16" s="13">
        <f>(D16-F16)/F16</f>
        <v>-0.06641436464911488</v>
      </c>
      <c r="H16" s="39">
        <f>SUM(H6:H15)</f>
        <v>54832</v>
      </c>
      <c r="I16" s="15"/>
      <c r="J16" s="15"/>
      <c r="K16" s="16"/>
      <c r="L16" s="15"/>
      <c r="M16" s="17"/>
      <c r="N16" s="17"/>
      <c r="O16" s="14"/>
      <c r="P16" s="23"/>
      <c r="Q16" s="35"/>
    </row>
    <row r="17" spans="1:17" ht="9" customHeight="1">
      <c r="A17" s="64"/>
      <c r="B17" s="42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6"/>
    </row>
    <row r="18" spans="1:17" ht="25.5" customHeight="1">
      <c r="A18" s="66">
        <f>A15+1</f>
        <v>11</v>
      </c>
      <c r="B18" s="41">
        <v>10</v>
      </c>
      <c r="C18" s="4" t="s">
        <v>21</v>
      </c>
      <c r="D18" s="54">
        <v>11222</v>
      </c>
      <c r="E18" s="40">
        <f>D18/3.452</f>
        <v>3250.869061413673</v>
      </c>
      <c r="F18" s="40">
        <v>19232.9515</v>
      </c>
      <c r="G18" s="57">
        <f>(D18-F18)/F18</f>
        <v>-0.4165222118924388</v>
      </c>
      <c r="H18" s="54">
        <v>1055</v>
      </c>
      <c r="I18" s="55">
        <v>50</v>
      </c>
      <c r="J18" s="26">
        <f>H18/I18</f>
        <v>21.1</v>
      </c>
      <c r="K18" s="28">
        <v>8</v>
      </c>
      <c r="L18" s="40">
        <v>8</v>
      </c>
      <c r="M18" s="54">
        <v>343252.5998</v>
      </c>
      <c r="N18" s="54">
        <v>25197</v>
      </c>
      <c r="O18" s="40">
        <f>M18/3.452</f>
        <v>99435.86320973349</v>
      </c>
      <c r="P18" s="44">
        <v>41866</v>
      </c>
      <c r="Q18" s="53" t="s">
        <v>18</v>
      </c>
    </row>
    <row r="19" spans="1:17" ht="25.5" customHeight="1">
      <c r="A19" s="66">
        <f>A18+1</f>
        <v>12</v>
      </c>
      <c r="B19" s="67" t="s">
        <v>46</v>
      </c>
      <c r="C19" s="52" t="s">
        <v>47</v>
      </c>
      <c r="D19" s="54">
        <v>9292</v>
      </c>
      <c r="E19" s="40">
        <f>D19/3.452</f>
        <v>2691.7728852838936</v>
      </c>
      <c r="F19" s="54" t="s">
        <v>19</v>
      </c>
      <c r="G19" s="57" t="s">
        <v>70</v>
      </c>
      <c r="H19" s="54">
        <v>520</v>
      </c>
      <c r="I19" s="55">
        <v>42</v>
      </c>
      <c r="J19" s="26">
        <f>H19/I19</f>
        <v>12.380952380952381</v>
      </c>
      <c r="K19" s="55">
        <v>4</v>
      </c>
      <c r="L19" s="56">
        <v>1</v>
      </c>
      <c r="M19" s="54">
        <v>9292</v>
      </c>
      <c r="N19" s="54">
        <v>520</v>
      </c>
      <c r="O19" s="40">
        <f>M19/3.452</f>
        <v>2691.7728852838936</v>
      </c>
      <c r="P19" s="44">
        <v>41915</v>
      </c>
      <c r="Q19" s="53" t="s">
        <v>54</v>
      </c>
    </row>
    <row r="20" spans="1:17" ht="25.5" customHeight="1">
      <c r="A20" s="66">
        <f>A19+1</f>
        <v>13</v>
      </c>
      <c r="B20" s="41">
        <v>9</v>
      </c>
      <c r="C20" s="52" t="s">
        <v>67</v>
      </c>
      <c r="D20" s="54">
        <v>8210</v>
      </c>
      <c r="E20" s="40">
        <f>D20/3.452</f>
        <v>2378.3314020857474</v>
      </c>
      <c r="F20" s="54">
        <v>31203.1</v>
      </c>
      <c r="G20" s="57">
        <f>(D20-F20)/F20</f>
        <v>-0.7368851171838695</v>
      </c>
      <c r="H20" s="54">
        <v>573</v>
      </c>
      <c r="I20" s="55">
        <v>38</v>
      </c>
      <c r="J20" s="26">
        <f>H20/I20</f>
        <v>15.078947368421053</v>
      </c>
      <c r="K20" s="55">
        <v>5</v>
      </c>
      <c r="L20" s="56">
        <v>2</v>
      </c>
      <c r="M20" s="54">
        <v>43186.6</v>
      </c>
      <c r="N20" s="54">
        <v>2812</v>
      </c>
      <c r="O20" s="40">
        <f>M20/3.452</f>
        <v>12510.602549246812</v>
      </c>
      <c r="P20" s="44">
        <v>41908</v>
      </c>
      <c r="Q20" s="53" t="s">
        <v>33</v>
      </c>
    </row>
    <row r="21" spans="1:17" ht="25.5" customHeight="1">
      <c r="A21" s="66">
        <f>A20+1</f>
        <v>14</v>
      </c>
      <c r="B21" s="41">
        <v>11</v>
      </c>
      <c r="C21" s="4" t="s">
        <v>40</v>
      </c>
      <c r="D21" s="54">
        <v>6637</v>
      </c>
      <c r="E21" s="40">
        <f>D21/3.452</f>
        <v>1922.6535341830822</v>
      </c>
      <c r="F21" s="29">
        <v>13265.0083</v>
      </c>
      <c r="G21" s="57">
        <f>(D21-F21)/F21</f>
        <v>-0.4996610744676277</v>
      </c>
      <c r="H21" s="54">
        <v>478</v>
      </c>
      <c r="I21" s="55">
        <v>33</v>
      </c>
      <c r="J21" s="26">
        <f>H21/I21</f>
        <v>14.484848484848484</v>
      </c>
      <c r="K21" s="28">
        <v>14</v>
      </c>
      <c r="L21" s="40">
        <v>5</v>
      </c>
      <c r="M21" s="54">
        <v>81545.7883</v>
      </c>
      <c r="N21" s="54">
        <v>5958</v>
      </c>
      <c r="O21" s="40">
        <f>M21/3.452</f>
        <v>23622.766019698727</v>
      </c>
      <c r="P21" s="44">
        <v>41887</v>
      </c>
      <c r="Q21" s="53" t="s">
        <v>18</v>
      </c>
    </row>
    <row r="22" spans="1:17" ht="25.5" customHeight="1">
      <c r="A22" s="66">
        <f aca="true" t="shared" si="2" ref="A22:A27">A21+1</f>
        <v>15</v>
      </c>
      <c r="B22" s="41">
        <v>17</v>
      </c>
      <c r="C22" s="4" t="s">
        <v>39</v>
      </c>
      <c r="D22" s="54">
        <v>4473</v>
      </c>
      <c r="E22" s="40">
        <f>D22/3.452</f>
        <v>1295.7705677867903</v>
      </c>
      <c r="F22" s="40">
        <v>5759</v>
      </c>
      <c r="G22" s="57">
        <f>(D22-F22)/F22</f>
        <v>-0.2233026567112346</v>
      </c>
      <c r="H22" s="54">
        <v>459</v>
      </c>
      <c r="I22" s="55">
        <v>27</v>
      </c>
      <c r="J22" s="26">
        <f>H22/I22</f>
        <v>17</v>
      </c>
      <c r="K22" s="55">
        <v>5</v>
      </c>
      <c r="L22" s="56">
        <v>6</v>
      </c>
      <c r="M22" s="54">
        <v>53013.4</v>
      </c>
      <c r="N22" s="54">
        <v>4497</v>
      </c>
      <c r="O22" s="40">
        <f>M22/3.452</f>
        <v>15357.300115874856</v>
      </c>
      <c r="P22" s="44">
        <v>41880</v>
      </c>
      <c r="Q22" s="53" t="s">
        <v>78</v>
      </c>
    </row>
    <row r="23" spans="1:17" ht="25.5" customHeight="1">
      <c r="A23" s="66">
        <f t="shared" si="2"/>
        <v>16</v>
      </c>
      <c r="B23" s="41">
        <v>14</v>
      </c>
      <c r="C23" s="4" t="s">
        <v>38</v>
      </c>
      <c r="D23" s="54">
        <v>3820</v>
      </c>
      <c r="E23" s="40">
        <f>D23/3.452</f>
        <v>1106.6048667439165</v>
      </c>
      <c r="F23" s="40">
        <v>9482.5</v>
      </c>
      <c r="G23" s="57">
        <f>(D23-F23)/F23</f>
        <v>-0.5971526496177169</v>
      </c>
      <c r="H23" s="54">
        <v>237</v>
      </c>
      <c r="I23" s="55">
        <v>20</v>
      </c>
      <c r="J23" s="26">
        <f>H23/I23</f>
        <v>11.85</v>
      </c>
      <c r="K23" s="55">
        <v>2</v>
      </c>
      <c r="L23" s="56">
        <v>5</v>
      </c>
      <c r="M23" s="54">
        <v>103796.2</v>
      </c>
      <c r="N23" s="54">
        <v>6873</v>
      </c>
      <c r="O23" s="40">
        <f>M23/3.452</f>
        <v>30068.42410196987</v>
      </c>
      <c r="P23" s="44">
        <v>41887</v>
      </c>
      <c r="Q23" s="53" t="s">
        <v>34</v>
      </c>
    </row>
    <row r="24" spans="1:17" ht="25.5" customHeight="1">
      <c r="A24" s="66">
        <f t="shared" si="2"/>
        <v>17</v>
      </c>
      <c r="B24" s="41">
        <v>18</v>
      </c>
      <c r="C24" s="52" t="s">
        <v>66</v>
      </c>
      <c r="D24" s="54">
        <v>3772</v>
      </c>
      <c r="E24" s="40">
        <f>D24/3.452</f>
        <v>1092.6998841251448</v>
      </c>
      <c r="F24" s="54">
        <v>5187.8</v>
      </c>
      <c r="G24" s="57">
        <f>(D24-F24)/F24</f>
        <v>-0.27290951848567796</v>
      </c>
      <c r="H24" s="54">
        <v>246</v>
      </c>
      <c r="I24" s="55">
        <v>16</v>
      </c>
      <c r="J24" s="26">
        <f>H24/I24</f>
        <v>15.375</v>
      </c>
      <c r="K24" s="55">
        <v>3</v>
      </c>
      <c r="L24" s="56">
        <v>3</v>
      </c>
      <c r="M24" s="54">
        <v>31015.76</v>
      </c>
      <c r="N24" s="54">
        <v>2170</v>
      </c>
      <c r="O24" s="40">
        <f>M24/3.452</f>
        <v>8984.86674391657</v>
      </c>
      <c r="P24" s="44">
        <v>41901</v>
      </c>
      <c r="Q24" s="53" t="s">
        <v>33</v>
      </c>
    </row>
    <row r="25" spans="1:17" ht="25.5" customHeight="1">
      <c r="A25" s="66">
        <f t="shared" si="2"/>
        <v>18</v>
      </c>
      <c r="B25" s="41">
        <v>20</v>
      </c>
      <c r="C25" s="4" t="s">
        <v>35</v>
      </c>
      <c r="D25" s="54">
        <v>2507</v>
      </c>
      <c r="E25" s="40">
        <f>D25/3.452</f>
        <v>726.2456546929317</v>
      </c>
      <c r="F25" s="40">
        <v>3604</v>
      </c>
      <c r="G25" s="57">
        <f>(D25-F25)/F25</f>
        <v>-0.30438401775804663</v>
      </c>
      <c r="H25" s="54">
        <v>143</v>
      </c>
      <c r="I25" s="55">
        <v>7</v>
      </c>
      <c r="J25" s="26">
        <f>H25/I25</f>
        <v>20.428571428571427</v>
      </c>
      <c r="K25" s="55">
        <v>1</v>
      </c>
      <c r="L25" s="56">
        <v>7</v>
      </c>
      <c r="M25" s="54">
        <v>150360.56</v>
      </c>
      <c r="N25" s="54">
        <v>9957</v>
      </c>
      <c r="O25" s="40">
        <f>M25/3.452</f>
        <v>43557.520278099655</v>
      </c>
      <c r="P25" s="44">
        <v>41873</v>
      </c>
      <c r="Q25" s="53" t="s">
        <v>33</v>
      </c>
    </row>
    <row r="26" spans="1:17" ht="25.5" customHeight="1">
      <c r="A26" s="66">
        <f t="shared" si="2"/>
        <v>19</v>
      </c>
      <c r="B26" s="41">
        <v>22</v>
      </c>
      <c r="C26" s="4" t="s">
        <v>62</v>
      </c>
      <c r="D26" s="54">
        <v>2323</v>
      </c>
      <c r="E26" s="40">
        <f>D26/3.452</f>
        <v>672.9432213209734</v>
      </c>
      <c r="F26" s="56">
        <v>1761</v>
      </c>
      <c r="G26" s="57">
        <f>(D26-F26)/F26</f>
        <v>0.3191368540601931</v>
      </c>
      <c r="H26" s="54">
        <v>278</v>
      </c>
      <c r="I26" s="55">
        <v>10</v>
      </c>
      <c r="J26" s="26">
        <f>H26/I26</f>
        <v>27.8</v>
      </c>
      <c r="K26" s="55">
        <v>3</v>
      </c>
      <c r="L26" s="56"/>
      <c r="M26" s="54">
        <v>632609.6</v>
      </c>
      <c r="N26" s="54">
        <v>55431</v>
      </c>
      <c r="O26" s="40">
        <f>M26/3.452</f>
        <v>183258.86442641946</v>
      </c>
      <c r="P26" s="44">
        <v>41544</v>
      </c>
      <c r="Q26" s="53" t="s">
        <v>63</v>
      </c>
    </row>
    <row r="27" spans="1:17" ht="25.5" customHeight="1">
      <c r="A27" s="66">
        <f t="shared" si="2"/>
        <v>20</v>
      </c>
      <c r="B27" s="68" t="s">
        <v>72</v>
      </c>
      <c r="C27" s="52" t="s">
        <v>0</v>
      </c>
      <c r="D27" s="54">
        <v>1408</v>
      </c>
      <c r="E27" s="40">
        <f>D27/3.452</f>
        <v>407.8794901506373</v>
      </c>
      <c r="F27" s="54">
        <v>9665.58</v>
      </c>
      <c r="G27" s="57">
        <f>(D27-F27)/F27</f>
        <v>-0.8543284520949597</v>
      </c>
      <c r="H27" s="54">
        <v>95</v>
      </c>
      <c r="I27" s="55">
        <v>5</v>
      </c>
      <c r="J27" s="26">
        <f>H27/I27</f>
        <v>19</v>
      </c>
      <c r="K27" s="55">
        <v>5</v>
      </c>
      <c r="L27" s="56">
        <v>4</v>
      </c>
      <c r="M27" s="54">
        <v>1408</v>
      </c>
      <c r="N27" s="54">
        <v>95</v>
      </c>
      <c r="O27" s="40">
        <f>M27/3.452</f>
        <v>407.8794901506373</v>
      </c>
      <c r="P27" s="44">
        <v>41894</v>
      </c>
      <c r="Q27" s="58" t="s">
        <v>20</v>
      </c>
    </row>
    <row r="28" spans="1:17" ht="27" customHeight="1">
      <c r="A28" s="63"/>
      <c r="B28" s="41"/>
      <c r="C28" s="12" t="s">
        <v>80</v>
      </c>
      <c r="D28" s="39">
        <f>SUM(D18:D27)+D16</f>
        <v>936299.0700000001</v>
      </c>
      <c r="E28" s="39">
        <f>SUM(E18:E27)+E16</f>
        <v>271233.79779837775</v>
      </c>
      <c r="F28" s="39">
        <v>1024607.8498</v>
      </c>
      <c r="G28" s="13">
        <f>(D28-F28)/F28</f>
        <v>-0.08618788136089088</v>
      </c>
      <c r="H28" s="39">
        <f>SUM(H18:H27)+H16</f>
        <v>58916</v>
      </c>
      <c r="I28" s="15"/>
      <c r="J28" s="15"/>
      <c r="K28" s="16"/>
      <c r="L28" s="15"/>
      <c r="M28" s="17"/>
      <c r="N28" s="17"/>
      <c r="O28" s="14"/>
      <c r="P28" s="23"/>
      <c r="Q28" s="35"/>
    </row>
    <row r="29" spans="1:17" ht="12" customHeight="1">
      <c r="A29" s="65"/>
      <c r="B29" s="43"/>
      <c r="C29" s="9"/>
      <c r="D29" s="10"/>
      <c r="E29" s="10"/>
      <c r="F29" s="10"/>
      <c r="G29" s="19"/>
      <c r="H29" s="45">
        <f>SUM(H28:H28)</f>
        <v>58916</v>
      </c>
      <c r="I29" s="20">
        <v>3</v>
      </c>
      <c r="J29" s="20"/>
      <c r="K29" s="31"/>
      <c r="L29" s="20"/>
      <c r="M29" s="21"/>
      <c r="N29" s="21"/>
      <c r="O29" s="21"/>
      <c r="P29" s="25"/>
      <c r="Q29" s="38"/>
    </row>
    <row r="30" spans="1:17" ht="25.5" customHeight="1">
      <c r="A30" s="66">
        <f>A27+1</f>
        <v>21</v>
      </c>
      <c r="B30" s="41">
        <v>7</v>
      </c>
      <c r="C30" s="52" t="s">
        <v>55</v>
      </c>
      <c r="D30" s="54">
        <v>1214</v>
      </c>
      <c r="E30" s="40">
        <f>D30/3.452</f>
        <v>351.6801853997683</v>
      </c>
      <c r="F30" s="29">
        <v>35485</v>
      </c>
      <c r="G30" s="57">
        <f>(D30-F30)/F30</f>
        <v>-0.9657883612794138</v>
      </c>
      <c r="H30" s="54">
        <v>68</v>
      </c>
      <c r="I30" s="55">
        <v>2</v>
      </c>
      <c r="J30" s="26">
        <f>H30/I30</f>
        <v>34</v>
      </c>
      <c r="K30" s="55">
        <v>1</v>
      </c>
      <c r="L30" s="56">
        <v>5</v>
      </c>
      <c r="M30" s="54">
        <v>325389.82</v>
      </c>
      <c r="N30" s="54">
        <v>20537</v>
      </c>
      <c r="O30" s="40">
        <f>M30/3.452</f>
        <v>94261.24565469293</v>
      </c>
      <c r="P30" s="44">
        <v>41887</v>
      </c>
      <c r="Q30" s="53" t="s">
        <v>56</v>
      </c>
    </row>
    <row r="31" spans="1:17" ht="25.5" customHeight="1">
      <c r="A31" s="66">
        <f>A30+1</f>
        <v>22</v>
      </c>
      <c r="B31" s="41">
        <v>24</v>
      </c>
      <c r="C31" s="52" t="s">
        <v>60</v>
      </c>
      <c r="D31" s="54">
        <v>818</v>
      </c>
      <c r="E31" s="40">
        <f>D31/3.452</f>
        <v>236.9640787949015</v>
      </c>
      <c r="F31" s="54">
        <v>196</v>
      </c>
      <c r="G31" s="57">
        <f>(D31-F31)/F31</f>
        <v>3.173469387755102</v>
      </c>
      <c r="H31" s="54">
        <v>53</v>
      </c>
      <c r="I31" s="55">
        <v>4</v>
      </c>
      <c r="J31" s="26">
        <f>H31/I31</f>
        <v>13.25</v>
      </c>
      <c r="K31" s="55">
        <v>2</v>
      </c>
      <c r="L31" s="56">
        <v>5</v>
      </c>
      <c r="M31" s="54">
        <v>4089</v>
      </c>
      <c r="N31" s="54">
        <v>306</v>
      </c>
      <c r="O31" s="40">
        <f>M31/3.452</f>
        <v>1184.5307068366164</v>
      </c>
      <c r="P31" s="44">
        <v>41887</v>
      </c>
      <c r="Q31" s="53" t="s">
        <v>61</v>
      </c>
    </row>
    <row r="32" spans="1:17" ht="25.5" customHeight="1">
      <c r="A32" s="66">
        <f>A31+1</f>
        <v>23</v>
      </c>
      <c r="B32" s="41">
        <v>13</v>
      </c>
      <c r="C32" s="52" t="s">
        <v>57</v>
      </c>
      <c r="D32" s="54">
        <v>753.98</v>
      </c>
      <c r="E32" s="40">
        <f>D32/3.452</f>
        <v>218.41830822711472</v>
      </c>
      <c r="F32" s="54" t="s">
        <v>19</v>
      </c>
      <c r="G32" s="57" t="s">
        <v>70</v>
      </c>
      <c r="H32" s="54">
        <v>53</v>
      </c>
      <c r="I32" s="55">
        <v>8</v>
      </c>
      <c r="J32" s="26">
        <f>H32/I32</f>
        <v>6.625</v>
      </c>
      <c r="K32" s="55">
        <v>6</v>
      </c>
      <c r="L32" s="56"/>
      <c r="M32" s="54">
        <v>118806.14</v>
      </c>
      <c r="N32" s="54">
        <v>8731</v>
      </c>
      <c r="O32" s="40">
        <f>M32/3.452</f>
        <v>34416.61066048667</v>
      </c>
      <c r="P32" s="44">
        <v>41901</v>
      </c>
      <c r="Q32" s="53" t="s">
        <v>71</v>
      </c>
    </row>
    <row r="33" spans="1:17" ht="25.5" customHeight="1">
      <c r="A33" s="66">
        <f>A32+1</f>
        <v>24</v>
      </c>
      <c r="B33" s="41">
        <v>23</v>
      </c>
      <c r="C33" s="4" t="s">
        <v>73</v>
      </c>
      <c r="D33" s="54">
        <v>532</v>
      </c>
      <c r="E33" s="40">
        <f>D33/3.452</f>
        <v>154.1135573580533</v>
      </c>
      <c r="F33" s="54">
        <v>953</v>
      </c>
      <c r="G33" s="57">
        <f>(D33-F33)/F33</f>
        <v>-0.44176285414480587</v>
      </c>
      <c r="H33" s="54">
        <v>41</v>
      </c>
      <c r="I33" s="55">
        <v>4</v>
      </c>
      <c r="J33" s="26">
        <f>H33/I33</f>
        <v>10.25</v>
      </c>
      <c r="K33" s="55">
        <v>2</v>
      </c>
      <c r="L33" s="56">
        <v>3</v>
      </c>
      <c r="M33" s="54">
        <v>3232</v>
      </c>
      <c r="N33" s="54">
        <v>301</v>
      </c>
      <c r="O33" s="40">
        <f>M33/3.452</f>
        <v>936.268829663963</v>
      </c>
      <c r="P33" s="44">
        <v>41901</v>
      </c>
      <c r="Q33" s="53" t="s">
        <v>74</v>
      </c>
    </row>
    <row r="34" spans="1:17" ht="25.5" customHeight="1">
      <c r="A34" s="66">
        <f>A33+1</f>
        <v>25</v>
      </c>
      <c r="B34" s="68" t="s">
        <v>43</v>
      </c>
      <c r="C34" s="4" t="s">
        <v>42</v>
      </c>
      <c r="D34" s="54">
        <v>427</v>
      </c>
      <c r="E34" s="40">
        <f>D34/3.452</f>
        <v>123.69640787949015</v>
      </c>
      <c r="F34" s="54" t="s">
        <v>19</v>
      </c>
      <c r="G34" s="57" t="s">
        <v>70</v>
      </c>
      <c r="H34" s="54">
        <v>34</v>
      </c>
      <c r="I34" s="55">
        <v>2</v>
      </c>
      <c r="J34" s="26"/>
      <c r="K34" s="55">
        <v>2</v>
      </c>
      <c r="L34" s="56" t="s">
        <v>43</v>
      </c>
      <c r="M34" s="54">
        <v>427</v>
      </c>
      <c r="N34" s="54">
        <v>34</v>
      </c>
      <c r="O34" s="40">
        <f>M34/3.452</f>
        <v>123.69640787949015</v>
      </c>
      <c r="P34" s="44" t="s">
        <v>44</v>
      </c>
      <c r="Q34" s="53" t="s">
        <v>45</v>
      </c>
    </row>
    <row r="35" spans="1:17" ht="25.5" customHeight="1">
      <c r="A35" s="66">
        <f>A34+1</f>
        <v>26</v>
      </c>
      <c r="B35" s="41">
        <v>25</v>
      </c>
      <c r="C35" s="4" t="s">
        <v>58</v>
      </c>
      <c r="D35" s="54">
        <v>96</v>
      </c>
      <c r="E35" s="40">
        <f>D35/3.452</f>
        <v>27.809965237543455</v>
      </c>
      <c r="F35" s="54">
        <v>176</v>
      </c>
      <c r="G35" s="57">
        <f>(D35-F35)/F35</f>
        <v>-0.45454545454545453</v>
      </c>
      <c r="H35" s="54">
        <v>6</v>
      </c>
      <c r="I35" s="55">
        <v>2</v>
      </c>
      <c r="J35" s="26">
        <f>H35/I35</f>
        <v>3</v>
      </c>
      <c r="K35" s="55">
        <v>1</v>
      </c>
      <c r="L35" s="56">
        <v>16</v>
      </c>
      <c r="M35" s="54">
        <v>59362.9</v>
      </c>
      <c r="N35" s="54">
        <v>3926</v>
      </c>
      <c r="O35" s="40">
        <f>M35/3.452</f>
        <v>17196.668597914253</v>
      </c>
      <c r="P35" s="44">
        <v>41817</v>
      </c>
      <c r="Q35" s="53" t="s">
        <v>59</v>
      </c>
    </row>
    <row r="36" spans="1:17" ht="27" customHeight="1">
      <c r="A36" s="50"/>
      <c r="B36" s="41"/>
      <c r="C36" s="12" t="s">
        <v>81</v>
      </c>
      <c r="D36" s="39">
        <f>SUM(D30:D35)+D28</f>
        <v>940140.05</v>
      </c>
      <c r="E36" s="39">
        <f>SUM(E30:E35)+E28</f>
        <v>272346.4803012746</v>
      </c>
      <c r="F36" s="39">
        <v>1030951.3498</v>
      </c>
      <c r="G36" s="13">
        <f>(D36-F36)/F36</f>
        <v>-0.08808495164938376</v>
      </c>
      <c r="H36" s="39">
        <f>SUM(H30:H35)+H28</f>
        <v>59171</v>
      </c>
      <c r="I36" s="39"/>
      <c r="J36" s="30"/>
      <c r="K36" s="32"/>
      <c r="L36" s="30"/>
      <c r="M36" s="33"/>
      <c r="N36" s="33"/>
      <c r="O36" s="40"/>
      <c r="P36" s="34"/>
      <c r="Q36" s="37"/>
    </row>
    <row r="37" spans="1:17" ht="12" customHeight="1">
      <c r="A37" s="51"/>
      <c r="B37" s="43"/>
      <c r="C37" s="9"/>
      <c r="D37" s="10"/>
      <c r="E37" s="10"/>
      <c r="F37" s="10"/>
      <c r="G37" s="19"/>
      <c r="H37" s="18"/>
      <c r="I37" s="20"/>
      <c r="J37" s="20"/>
      <c r="K37" s="31"/>
      <c r="L37" s="20"/>
      <c r="M37" s="21"/>
      <c r="N37" s="21"/>
      <c r="O37" s="21"/>
      <c r="P37" s="11"/>
      <c r="Q37" s="3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2014-10-11T09:19:53Z</dcterms:modified>
  <cp:category/>
  <cp:version/>
  <cp:contentType/>
  <cp:contentStatus/>
</cp:coreProperties>
</file>