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080" windowWidth="21840" windowHeight="7215" tabRatio="601" activeTab="0"/>
  </bookViews>
  <sheets>
    <sheet name="Vasario 8 - 14 d." sheetId="1" r:id="rId1"/>
  </sheets>
  <definedNames/>
  <calcPr fullCalcOnLoad="1"/>
</workbook>
</file>

<file path=xl/sharedStrings.xml><?xml version="1.0" encoding="utf-8"?>
<sst xmlns="http://schemas.openxmlformats.org/spreadsheetml/2006/main" count="111" uniqueCount="84">
  <si>
    <t>Saulės cirkas. Visatos pakrašty
(Cirque du Soleil: Worlds Away)</t>
  </si>
  <si>
    <t>Džekas Ryčeris
(Jack Reacher)</t>
  </si>
  <si>
    <t>Zambezija
(Zambezia)</t>
  </si>
  <si>
    <t>Didieji lūkesčiai
(Great Expectations)</t>
  </si>
  <si>
    <t>ACME Film</t>
  </si>
  <si>
    <t>Magiškas Paryžius 3
(Magic Paris 3)</t>
  </si>
  <si>
    <t>A-One Films</t>
  </si>
  <si>
    <t>Ralfas Griovėjas
(Wreck-It Ralph)</t>
  </si>
  <si>
    <t>Provokuojantys užrašai
(Dans la maison / In the House)</t>
  </si>
  <si>
    <t>Top Film</t>
  </si>
  <si>
    <t>Forum Cinemas /
Universal</t>
  </si>
  <si>
    <t>Valentinas vienas
(Valentine Alone)</t>
  </si>
  <si>
    <t>Piratai! Nevykėlių kompanija
(Pirates: Band of Misfits)</t>
  </si>
  <si>
    <t>ACME Film /
Sony</t>
  </si>
  <si>
    <t>Jonukas ir Grytutė: raganų medžiotojai
(Hansel and Gretel: Witch Hunters)</t>
  </si>
  <si>
    <t>N</t>
  </si>
  <si>
    <t>Ištrūkęs Džango
(Django Unchained)</t>
  </si>
  <si>
    <t>Dubleris
(Дублёр / Dubler)</t>
  </si>
  <si>
    <t>Taikinys # 1
(Zero Dark Thirty)</t>
  </si>
  <si>
    <t>Meilė kaip nuodai
(Un poison violent)</t>
  </si>
  <si>
    <t>Planetos filmai</t>
  </si>
  <si>
    <t>Optimisto istorija
(Silver Linings Playbook)</t>
  </si>
  <si>
    <t>Incognito Films</t>
  </si>
  <si>
    <t>Top Film</t>
  </si>
  <si>
    <t>ACME Film /
Warner Bros.</t>
  </si>
  <si>
    <t>Legendos susivienija
(The Rise of the Guardians)</t>
  </si>
  <si>
    <t>Forum Cinemas /
Paramount</t>
  </si>
  <si>
    <t>Nemirtingųjų kronikos: Nuostabūs sutvėrimai
(Beautiful Creatures)</t>
  </si>
  <si>
    <t>Žuviukas Nemo 3D
(Finding Nemo)</t>
  </si>
  <si>
    <t>Forum Cinemas /
WDSMPI</t>
  </si>
  <si>
    <t>-</t>
  </si>
  <si>
    <t>Jos
(Elles)</t>
  </si>
  <si>
    <t>Kino pasaka</t>
  </si>
  <si>
    <t>Prior Entertainment</t>
  </si>
  <si>
    <t>Bendros
pajamos
(Eur)</t>
  </si>
  <si>
    <t>Filmas</t>
  </si>
  <si>
    <t>Pakitimas</t>
  </si>
  <si>
    <t>ACME Film</t>
  </si>
  <si>
    <t>ACME Film</t>
  </si>
  <si>
    <t>Garsų pasaulio įrašai</t>
  </si>
  <si>
    <t>Monstrų viešbutis 3D
(Hotel Transylvania 3D)</t>
  </si>
  <si>
    <t>ACME Film /
Sony</t>
  </si>
  <si>
    <t>Rodymo 
savaitė</t>
  </si>
  <si>
    <t>VISO (top10):</t>
  </si>
  <si>
    <t xml:space="preserve">Seansų 
sk. </t>
  </si>
  <si>
    <t>Kopijų 
sk.</t>
  </si>
  <si>
    <t xml:space="preserve">Bendros
pajamos 
(Lt) </t>
  </si>
  <si>
    <t>Paslėptas veidas
(Cara Oculta / Hidden Face)</t>
  </si>
  <si>
    <t>Paskutinė tvirtovė
(The Last Stand)</t>
  </si>
  <si>
    <t>Gangsterių medžiotojai
(Gangsters Squad)</t>
  </si>
  <si>
    <t>Kietašikniai
(Movie 43)</t>
  </si>
  <si>
    <t>Forum Cinemas /
20th Century Fox</t>
  </si>
  <si>
    <t>Pi gyvenimas
(Life of Pi)</t>
  </si>
  <si>
    <t>Forum Cinemas /
WDSMPI</t>
  </si>
  <si>
    <t>Vargdieniai
(Les Miserables)</t>
  </si>
  <si>
    <t>Bendras 
žiūrovų
sk.</t>
  </si>
  <si>
    <t>Premjeros 
data</t>
  </si>
  <si>
    <t>VISO (top20):</t>
  </si>
  <si>
    <t>Skrydis
(Flight)</t>
  </si>
  <si>
    <t>Forum Cinemas /
Paramount</t>
  </si>
  <si>
    <t>Ana Karenina
(Ana Karenina)</t>
  </si>
  <si>
    <t>-</t>
  </si>
  <si>
    <t>IS</t>
  </si>
  <si>
    <t>Išankstiniai seansai</t>
  </si>
  <si>
    <t>ACME Film /
Sony</t>
  </si>
  <si>
    <t>VISO (top30):</t>
  </si>
  <si>
    <t>Vasario 8 - 14 d. Lietuvos kino teatruose rodytų filmų top-20</t>
  </si>
  <si>
    <t>Vasario
1 - 7 d. 
pajamos
(Lt)</t>
  </si>
  <si>
    <t>Vasario
8 - 14 d. 
pajamos
(Lt)</t>
  </si>
  <si>
    <t>Vasario
8 - 14 d.
žiūrovų
sk.</t>
  </si>
  <si>
    <t>Vasario
8 - 14 d.
pajamos
(Eur)</t>
  </si>
  <si>
    <t>N</t>
  </si>
  <si>
    <t>-</t>
  </si>
  <si>
    <t>Operacija "Argo"
(Argo)</t>
  </si>
  <si>
    <t>Populiari mergina
(Populaire)</t>
  </si>
  <si>
    <t>Medžioklė
(The Hunt)</t>
  </si>
  <si>
    <t>Kaunas International Film Festival</t>
  </si>
  <si>
    <t>Septyni psichopatai
(Seven Psychopats)</t>
  </si>
  <si>
    <t>Hobitas: nelaukta kelionė 3D
(The Hobbit: An Unexpected Journey)</t>
  </si>
  <si>
    <t>Žiūrovų lanko-mumo vidurkis</t>
  </si>
  <si>
    <t>Tyli naktis
(Christmas. Uncensored)</t>
  </si>
  <si>
    <t>Meedfilms</t>
  </si>
  <si>
    <t xml:space="preserve">Platintojas </t>
  </si>
  <si>
    <t>Debesų žemėlapis
(Cloud Atlas)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</si>
</sst>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yyyy/mm/dd;@"/>
    <numFmt numFmtId="198" formatCode="#,##0.0"/>
    <numFmt numFmtId="199" formatCode="[$-427]yyyy\ &quot;m.&quot;\ mmmm\ d\ &quot;d.&quot;"/>
    <numFmt numFmtId="200" formatCode="yyyy\.mm\.dd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" fillId="0" borderId="0" applyNumberFormat="0" applyFill="0" applyBorder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0" fontId="6" fillId="0" borderId="10" xfId="0" applyNumberFormat="1" applyFont="1" applyBorder="1" applyAlignment="1">
      <alignment horizontal="center" vertical="center" wrapText="1"/>
    </xf>
    <xf numFmtId="1" fontId="6" fillId="26" borderId="10" xfId="0" applyNumberFormat="1" applyFont="1" applyFill="1" applyBorder="1" applyAlignment="1">
      <alignment horizontal="center" vertical="center"/>
    </xf>
    <xf numFmtId="200" fontId="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50.421875" style="3" customWidth="1"/>
    <col min="4" max="5" width="14.00390625" style="3" bestFit="1" customWidth="1"/>
    <col min="6" max="6" width="13.7109375" style="3" bestFit="1" customWidth="1"/>
    <col min="7" max="7" width="13.421875" style="3" bestFit="1" customWidth="1"/>
    <col min="8" max="8" width="10.71093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2.140625" style="3" bestFit="1" customWidth="1"/>
    <col min="14" max="14" width="10.8515625" style="3" customWidth="1"/>
    <col min="15" max="15" width="11.421875" style="3" bestFit="1" customWidth="1"/>
    <col min="16" max="16" width="14.28125" style="3" bestFit="1" customWidth="1"/>
    <col min="17" max="17" width="20.7109375" style="3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66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35</v>
      </c>
      <c r="D3" s="41" t="s">
        <v>68</v>
      </c>
      <c r="E3" s="41" t="s">
        <v>70</v>
      </c>
      <c r="F3" s="41" t="s">
        <v>67</v>
      </c>
      <c r="G3" s="41" t="s">
        <v>36</v>
      </c>
      <c r="H3" s="41" t="s">
        <v>69</v>
      </c>
      <c r="I3" s="41" t="s">
        <v>44</v>
      </c>
      <c r="J3" s="41" t="s">
        <v>79</v>
      </c>
      <c r="K3" s="41" t="s">
        <v>45</v>
      </c>
      <c r="L3" s="41" t="s">
        <v>42</v>
      </c>
      <c r="M3" s="41" t="s">
        <v>46</v>
      </c>
      <c r="N3" s="41" t="s">
        <v>55</v>
      </c>
      <c r="O3" s="41" t="s">
        <v>34</v>
      </c>
      <c r="P3" s="41" t="s">
        <v>56</v>
      </c>
      <c r="Q3" s="42" t="s">
        <v>82</v>
      </c>
    </row>
    <row r="4" spans="1:18" ht="25.5" customHeight="1">
      <c r="A4" s="43">
        <v>1</v>
      </c>
      <c r="B4" s="49" t="s">
        <v>71</v>
      </c>
      <c r="C4" s="4" t="s">
        <v>11</v>
      </c>
      <c r="D4" s="32">
        <v>946705.7</v>
      </c>
      <c r="E4" s="52">
        <f aca="true" t="shared" si="0" ref="E4:E13">D4/3.452</f>
        <v>274248.4646581692</v>
      </c>
      <c r="F4" s="52" t="s">
        <v>61</v>
      </c>
      <c r="G4" s="17" t="s">
        <v>61</v>
      </c>
      <c r="H4" s="32">
        <v>66891</v>
      </c>
      <c r="I4" s="31">
        <v>333</v>
      </c>
      <c r="J4" s="29">
        <f aca="true" t="shared" si="1" ref="J4:J13">H4/I4</f>
        <v>200.87387387387386</v>
      </c>
      <c r="K4" s="31">
        <v>11</v>
      </c>
      <c r="L4" s="52">
        <v>1</v>
      </c>
      <c r="M4" s="31">
        <v>970326.2</v>
      </c>
      <c r="N4" s="31">
        <v>68627</v>
      </c>
      <c r="O4" s="52">
        <f>M4/3.452</f>
        <v>281091.0196987254</v>
      </c>
      <c r="P4" s="55">
        <v>41313</v>
      </c>
      <c r="Q4" s="38" t="s">
        <v>38</v>
      </c>
      <c r="R4" s="15"/>
    </row>
    <row r="5" spans="1:18" ht="25.5" customHeight="1">
      <c r="A5" s="43">
        <f>A4+1</f>
        <v>2</v>
      </c>
      <c r="B5" s="49" t="s">
        <v>71</v>
      </c>
      <c r="C5" s="4" t="s">
        <v>60</v>
      </c>
      <c r="D5" s="32">
        <v>121716.3</v>
      </c>
      <c r="E5" s="52">
        <f t="shared" si="0"/>
        <v>35259.64658169178</v>
      </c>
      <c r="F5" s="52" t="s">
        <v>61</v>
      </c>
      <c r="G5" s="17" t="s">
        <v>61</v>
      </c>
      <c r="H5" s="32">
        <v>8477</v>
      </c>
      <c r="I5" s="31">
        <v>223</v>
      </c>
      <c r="J5" s="29">
        <f t="shared" si="1"/>
        <v>38.01345291479821</v>
      </c>
      <c r="K5" s="31">
        <v>8</v>
      </c>
      <c r="L5" s="52">
        <v>1</v>
      </c>
      <c r="M5" s="31">
        <v>136211.3</v>
      </c>
      <c r="N5" s="31">
        <v>9521</v>
      </c>
      <c r="O5" s="52">
        <f>M5/3.452</f>
        <v>39458.66164542294</v>
      </c>
      <c r="P5" s="55">
        <v>41313</v>
      </c>
      <c r="Q5" s="38" t="s">
        <v>10</v>
      </c>
      <c r="R5" s="15"/>
    </row>
    <row r="6" spans="1:18" ht="25.5" customHeight="1">
      <c r="A6" s="43">
        <f aca="true" t="shared" si="2" ref="A6:A13">A5+1</f>
        <v>3</v>
      </c>
      <c r="B6" s="49" t="s">
        <v>15</v>
      </c>
      <c r="C6" s="4" t="s">
        <v>28</v>
      </c>
      <c r="D6" s="32">
        <v>76409</v>
      </c>
      <c r="E6" s="52">
        <f t="shared" si="0"/>
        <v>22134.70451911935</v>
      </c>
      <c r="F6" s="52" t="s">
        <v>72</v>
      </c>
      <c r="G6" s="17" t="s">
        <v>61</v>
      </c>
      <c r="H6" s="32">
        <v>5676</v>
      </c>
      <c r="I6" s="31">
        <v>273</v>
      </c>
      <c r="J6" s="29">
        <f t="shared" si="1"/>
        <v>20.791208791208792</v>
      </c>
      <c r="K6" s="31">
        <v>19</v>
      </c>
      <c r="L6" s="52">
        <v>1</v>
      </c>
      <c r="M6" s="31">
        <v>76409</v>
      </c>
      <c r="N6" s="31">
        <v>5676</v>
      </c>
      <c r="O6" s="52">
        <f aca="true" t="shared" si="3" ref="O6:O13">M6/3.452</f>
        <v>22134.70451911935</v>
      </c>
      <c r="P6" s="55">
        <v>41313</v>
      </c>
      <c r="Q6" s="38" t="s">
        <v>29</v>
      </c>
      <c r="R6" s="15"/>
    </row>
    <row r="7" spans="1:18" ht="25.5" customHeight="1">
      <c r="A7" s="43">
        <f t="shared" si="2"/>
        <v>4</v>
      </c>
      <c r="B7" s="49">
        <v>1</v>
      </c>
      <c r="C7" s="4" t="s">
        <v>14</v>
      </c>
      <c r="D7" s="32">
        <v>66748.3</v>
      </c>
      <c r="E7" s="52">
        <f t="shared" si="0"/>
        <v>19336.12398609502</v>
      </c>
      <c r="F7" s="52">
        <v>121217.9</v>
      </c>
      <c r="G7" s="17">
        <f aca="true" t="shared" si="4" ref="G7:G12">(D7-F7)/F7</f>
        <v>-0.4493527771063514</v>
      </c>
      <c r="H7" s="32">
        <v>4542</v>
      </c>
      <c r="I7" s="31">
        <v>151</v>
      </c>
      <c r="J7" s="29">
        <f t="shared" si="1"/>
        <v>30.079470198675498</v>
      </c>
      <c r="K7" s="31">
        <v>7</v>
      </c>
      <c r="L7" s="52">
        <v>2</v>
      </c>
      <c r="M7" s="32">
        <v>187966.2</v>
      </c>
      <c r="N7" s="32">
        <v>13242</v>
      </c>
      <c r="O7" s="52">
        <f t="shared" si="3"/>
        <v>54451.390498261884</v>
      </c>
      <c r="P7" s="55">
        <v>41306</v>
      </c>
      <c r="Q7" s="38" t="s">
        <v>59</v>
      </c>
      <c r="R7" s="15"/>
    </row>
    <row r="8" spans="1:18" ht="25.5" customHeight="1">
      <c r="A8" s="43">
        <f t="shared" si="2"/>
        <v>5</v>
      </c>
      <c r="B8" s="49">
        <v>2</v>
      </c>
      <c r="C8" s="4" t="s">
        <v>16</v>
      </c>
      <c r="D8" s="32">
        <v>44789</v>
      </c>
      <c r="E8" s="52">
        <f t="shared" si="0"/>
        <v>12974.797219003476</v>
      </c>
      <c r="F8" s="52">
        <v>84141.7</v>
      </c>
      <c r="G8" s="17">
        <f t="shared" si="4"/>
        <v>-0.467695565932231</v>
      </c>
      <c r="H8" s="32">
        <v>2900</v>
      </c>
      <c r="I8" s="31">
        <v>78</v>
      </c>
      <c r="J8" s="29">
        <f t="shared" si="1"/>
        <v>37.17948717948718</v>
      </c>
      <c r="K8" s="31">
        <v>6</v>
      </c>
      <c r="L8" s="52">
        <v>3</v>
      </c>
      <c r="M8" s="31">
        <v>269921.5</v>
      </c>
      <c r="N8" s="31">
        <v>18439</v>
      </c>
      <c r="O8" s="52">
        <f t="shared" si="3"/>
        <v>78192.78679026652</v>
      </c>
      <c r="P8" s="55">
        <v>41299</v>
      </c>
      <c r="Q8" s="38" t="s">
        <v>41</v>
      </c>
      <c r="R8" s="15"/>
    </row>
    <row r="9" spans="1:18" ht="25.5" customHeight="1">
      <c r="A9" s="43">
        <f t="shared" si="2"/>
        <v>6</v>
      </c>
      <c r="B9" s="49">
        <v>3</v>
      </c>
      <c r="C9" s="4" t="s">
        <v>7</v>
      </c>
      <c r="D9" s="32">
        <v>41161.5</v>
      </c>
      <c r="E9" s="52">
        <f t="shared" si="0"/>
        <v>11923.957126303592</v>
      </c>
      <c r="F9" s="52">
        <v>55974.7</v>
      </c>
      <c r="G9" s="17">
        <f t="shared" si="4"/>
        <v>-0.2646409895899397</v>
      </c>
      <c r="H9" s="32">
        <v>3527</v>
      </c>
      <c r="I9" s="31">
        <v>136</v>
      </c>
      <c r="J9" s="29">
        <f t="shared" si="1"/>
        <v>25.933823529411764</v>
      </c>
      <c r="K9" s="31">
        <v>9</v>
      </c>
      <c r="L9" s="52">
        <v>6</v>
      </c>
      <c r="M9" s="31">
        <v>548764.29</v>
      </c>
      <c r="N9" s="31">
        <v>43102</v>
      </c>
      <c r="O9" s="52">
        <f t="shared" si="3"/>
        <v>158969.95654692932</v>
      </c>
      <c r="P9" s="55">
        <v>41285</v>
      </c>
      <c r="Q9" s="38" t="s">
        <v>53</v>
      </c>
      <c r="R9" s="15"/>
    </row>
    <row r="10" spans="1:18" ht="25.5" customHeight="1">
      <c r="A10" s="43">
        <f t="shared" si="2"/>
        <v>7</v>
      </c>
      <c r="B10" s="49">
        <v>6</v>
      </c>
      <c r="C10" s="4" t="s">
        <v>52</v>
      </c>
      <c r="D10" s="32">
        <v>21730.5</v>
      </c>
      <c r="E10" s="52">
        <f t="shared" si="0"/>
        <v>6295.046349942063</v>
      </c>
      <c r="F10" s="52">
        <v>35750.5</v>
      </c>
      <c r="G10" s="17">
        <f t="shared" si="4"/>
        <v>-0.3921623473797569</v>
      </c>
      <c r="H10" s="32">
        <v>1461</v>
      </c>
      <c r="I10" s="31">
        <v>63</v>
      </c>
      <c r="J10" s="29">
        <f t="shared" si="1"/>
        <v>23.19047619047619</v>
      </c>
      <c r="K10" s="31">
        <v>6</v>
      </c>
      <c r="L10" s="52">
        <v>8</v>
      </c>
      <c r="M10" s="31">
        <v>1580343.52</v>
      </c>
      <c r="N10" s="31">
        <v>96099</v>
      </c>
      <c r="O10" s="52">
        <f t="shared" si="3"/>
        <v>457805.191193511</v>
      </c>
      <c r="P10" s="55">
        <v>41264</v>
      </c>
      <c r="Q10" s="38" t="s">
        <v>51</v>
      </c>
      <c r="R10" s="15"/>
    </row>
    <row r="11" spans="1:18" ht="25.5" customHeight="1">
      <c r="A11" s="43">
        <f t="shared" si="2"/>
        <v>8</v>
      </c>
      <c r="B11" s="49">
        <v>8</v>
      </c>
      <c r="C11" s="4" t="s">
        <v>50</v>
      </c>
      <c r="D11" s="32">
        <v>21524</v>
      </c>
      <c r="E11" s="52">
        <f t="shared" si="0"/>
        <v>6235.225955967555</v>
      </c>
      <c r="F11" s="52">
        <v>23071.5</v>
      </c>
      <c r="G11" s="17">
        <f t="shared" si="4"/>
        <v>-0.0670740957458336</v>
      </c>
      <c r="H11" s="32">
        <v>1582</v>
      </c>
      <c r="I11" s="31">
        <f>8*7</f>
        <v>56</v>
      </c>
      <c r="J11" s="29">
        <f t="shared" si="1"/>
        <v>28.25</v>
      </c>
      <c r="K11" s="31">
        <v>8</v>
      </c>
      <c r="L11" s="52">
        <v>5</v>
      </c>
      <c r="M11" s="31">
        <v>461052.6</v>
      </c>
      <c r="N11" s="31">
        <v>34211</v>
      </c>
      <c r="O11" s="52">
        <f t="shared" si="3"/>
        <v>133561.00811123985</v>
      </c>
      <c r="P11" s="55">
        <v>41285</v>
      </c>
      <c r="Q11" s="38" t="s">
        <v>22</v>
      </c>
      <c r="R11" s="15"/>
    </row>
    <row r="12" spans="1:18" ht="25.5" customHeight="1">
      <c r="A12" s="43">
        <f t="shared" si="2"/>
        <v>9</v>
      </c>
      <c r="B12" s="49">
        <v>7</v>
      </c>
      <c r="C12" s="4" t="s">
        <v>58</v>
      </c>
      <c r="D12" s="32">
        <v>19121</v>
      </c>
      <c r="E12" s="52">
        <f t="shared" si="0"/>
        <v>5539.107763615296</v>
      </c>
      <c r="F12" s="52">
        <v>31916</v>
      </c>
      <c r="G12" s="17">
        <f t="shared" si="4"/>
        <v>-0.4008961022684547</v>
      </c>
      <c r="H12" s="32">
        <v>1202</v>
      </c>
      <c r="I12" s="31">
        <v>53</v>
      </c>
      <c r="J12" s="29">
        <f t="shared" si="1"/>
        <v>22.67924528301887</v>
      </c>
      <c r="K12" s="31">
        <v>4</v>
      </c>
      <c r="L12" s="52">
        <v>3</v>
      </c>
      <c r="M12" s="31">
        <v>100811.8</v>
      </c>
      <c r="N12" s="31">
        <v>6492</v>
      </c>
      <c r="O12" s="52">
        <f t="shared" si="3"/>
        <v>29203.88180764774</v>
      </c>
      <c r="P12" s="55">
        <v>41299</v>
      </c>
      <c r="Q12" s="38" t="s">
        <v>59</v>
      </c>
      <c r="R12" s="15"/>
    </row>
    <row r="13" spans="1:18" ht="25.5" customHeight="1">
      <c r="A13" s="43">
        <f t="shared" si="2"/>
        <v>10</v>
      </c>
      <c r="B13" s="49" t="s">
        <v>62</v>
      </c>
      <c r="C13" s="4" t="s">
        <v>27</v>
      </c>
      <c r="D13" s="32">
        <v>18215.5</v>
      </c>
      <c r="E13" s="52">
        <f t="shared" si="0"/>
        <v>5276.796060254925</v>
      </c>
      <c r="F13" s="52" t="s">
        <v>72</v>
      </c>
      <c r="G13" s="17" t="s">
        <v>61</v>
      </c>
      <c r="H13" s="32">
        <v>1313</v>
      </c>
      <c r="I13" s="31">
        <v>32</v>
      </c>
      <c r="J13" s="29">
        <f t="shared" si="1"/>
        <v>41.03125</v>
      </c>
      <c r="K13" s="31">
        <v>9</v>
      </c>
      <c r="L13" s="52" t="s">
        <v>62</v>
      </c>
      <c r="M13" s="31">
        <v>18215.5</v>
      </c>
      <c r="N13" s="31">
        <v>1313</v>
      </c>
      <c r="O13" s="52">
        <f t="shared" si="3"/>
        <v>5276.796060254925</v>
      </c>
      <c r="P13" s="55" t="s">
        <v>63</v>
      </c>
      <c r="Q13" s="38" t="s">
        <v>38</v>
      </c>
      <c r="R13" s="15"/>
    </row>
    <row r="14" spans="1:17" ht="27" customHeight="1">
      <c r="A14" s="43"/>
      <c r="B14" s="49"/>
      <c r="C14" s="12" t="s">
        <v>43</v>
      </c>
      <c r="D14" s="13">
        <f>SUM(D4:D13)</f>
        <v>1378120.8</v>
      </c>
      <c r="E14" s="13">
        <f>SUM(E4:E13)</f>
        <v>399223.87022016227</v>
      </c>
      <c r="F14" s="13">
        <v>493447.19999999995</v>
      </c>
      <c r="G14" s="14">
        <f>(D14-F14)/F14</f>
        <v>1.7928434896377974</v>
      </c>
      <c r="H14" s="13">
        <f>SUM(H4:H13)</f>
        <v>97571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5</v>
      </c>
      <c r="C16" s="4" t="s">
        <v>17</v>
      </c>
      <c r="D16" s="32">
        <v>17023</v>
      </c>
      <c r="E16" s="52">
        <f aca="true" t="shared" si="5" ref="E16:E25">D16/3.452</f>
        <v>4931.344148319815</v>
      </c>
      <c r="F16" s="52">
        <v>36839.5</v>
      </c>
      <c r="G16" s="17">
        <f>(D16-F16)/F16</f>
        <v>-0.5379144668087243</v>
      </c>
      <c r="H16" s="32">
        <v>1117</v>
      </c>
      <c r="I16" s="31">
        <v>73</v>
      </c>
      <c r="J16" s="29">
        <f aca="true" t="shared" si="6" ref="J16:J25">H16/I16</f>
        <v>15.301369863013699</v>
      </c>
      <c r="K16" s="31">
        <v>4</v>
      </c>
      <c r="L16" s="52">
        <v>3</v>
      </c>
      <c r="M16" s="31">
        <v>122167.7</v>
      </c>
      <c r="N16" s="31">
        <v>8282</v>
      </c>
      <c r="O16" s="52">
        <f aca="true" t="shared" si="7" ref="O16:O25">M16/3.452</f>
        <v>35390.41135573581</v>
      </c>
      <c r="P16" s="55">
        <v>41299</v>
      </c>
      <c r="Q16" s="38" t="s">
        <v>37</v>
      </c>
      <c r="R16" s="15"/>
    </row>
    <row r="17" spans="1:18" ht="25.5" customHeight="1">
      <c r="A17" s="43">
        <f aca="true" t="shared" si="8" ref="A17:A25">A16+1</f>
        <v>12</v>
      </c>
      <c r="B17" s="49">
        <v>9</v>
      </c>
      <c r="C17" s="4" t="s">
        <v>54</v>
      </c>
      <c r="D17" s="32">
        <v>15874.5</v>
      </c>
      <c r="E17" s="52">
        <f t="shared" si="5"/>
        <v>4598.638470451912</v>
      </c>
      <c r="F17" s="52">
        <v>26784.5</v>
      </c>
      <c r="G17" s="17">
        <f>(D17-F17)/F17</f>
        <v>-0.407325132072654</v>
      </c>
      <c r="H17" s="32">
        <v>1106</v>
      </c>
      <c r="I17" s="31">
        <v>63</v>
      </c>
      <c r="J17" s="29">
        <f t="shared" si="6"/>
        <v>17.555555555555557</v>
      </c>
      <c r="K17" s="31">
        <v>7</v>
      </c>
      <c r="L17" s="52">
        <v>6</v>
      </c>
      <c r="M17" s="31">
        <v>289974.55</v>
      </c>
      <c r="N17" s="31">
        <v>21076</v>
      </c>
      <c r="O17" s="52">
        <f t="shared" si="7"/>
        <v>84001.89745075318</v>
      </c>
      <c r="P17" s="55">
        <v>41278</v>
      </c>
      <c r="Q17" s="38" t="s">
        <v>51</v>
      </c>
      <c r="R17" s="15"/>
    </row>
    <row r="18" spans="1:18" ht="25.5" customHeight="1">
      <c r="A18" s="43">
        <f t="shared" si="8"/>
        <v>13</v>
      </c>
      <c r="B18" s="49" t="s">
        <v>15</v>
      </c>
      <c r="C18" s="4" t="s">
        <v>73</v>
      </c>
      <c r="D18" s="32">
        <v>12377</v>
      </c>
      <c r="E18" s="52">
        <f t="shared" si="5"/>
        <v>3585.457705677868</v>
      </c>
      <c r="F18" s="52" t="s">
        <v>72</v>
      </c>
      <c r="G18" s="17" t="s">
        <v>61</v>
      </c>
      <c r="H18" s="32">
        <v>805</v>
      </c>
      <c r="I18" s="31">
        <v>27</v>
      </c>
      <c r="J18" s="29">
        <f t="shared" si="6"/>
        <v>29.814814814814813</v>
      </c>
      <c r="K18" s="31">
        <v>1</v>
      </c>
      <c r="L18" s="52"/>
      <c r="M18" s="31">
        <v>12377</v>
      </c>
      <c r="N18" s="31">
        <v>805</v>
      </c>
      <c r="O18" s="52">
        <f t="shared" si="7"/>
        <v>3585.457705677868</v>
      </c>
      <c r="P18" s="55">
        <v>41313</v>
      </c>
      <c r="Q18" s="38" t="s">
        <v>24</v>
      </c>
      <c r="R18" s="15"/>
    </row>
    <row r="19" spans="1:18" ht="25.5" customHeight="1">
      <c r="A19" s="43">
        <f t="shared" si="8"/>
        <v>14</v>
      </c>
      <c r="B19" s="49">
        <v>4</v>
      </c>
      <c r="C19" s="4" t="s">
        <v>80</v>
      </c>
      <c r="D19" s="32">
        <v>10054</v>
      </c>
      <c r="E19" s="52">
        <f t="shared" si="5"/>
        <v>2912.5144843568946</v>
      </c>
      <c r="F19" s="52">
        <v>54130.399999999994</v>
      </c>
      <c r="G19" s="17">
        <f aca="true" t="shared" si="9" ref="G19:G26">(D19-F19)/F19</f>
        <v>-0.8142633344663996</v>
      </c>
      <c r="H19" s="32">
        <v>680</v>
      </c>
      <c r="I19" s="31">
        <v>23</v>
      </c>
      <c r="J19" s="29">
        <f t="shared" si="6"/>
        <v>29.565217391304348</v>
      </c>
      <c r="K19" s="31">
        <v>5</v>
      </c>
      <c r="L19" s="52">
        <v>4</v>
      </c>
      <c r="M19" s="32">
        <v>333048.1</v>
      </c>
      <c r="N19" s="32">
        <v>25313</v>
      </c>
      <c r="O19" s="52">
        <f t="shared" si="7"/>
        <v>96479.7508690614</v>
      </c>
      <c r="P19" s="55">
        <v>41292</v>
      </c>
      <c r="Q19" s="38" t="s">
        <v>81</v>
      </c>
      <c r="R19" s="15"/>
    </row>
    <row r="20" spans="1:18" ht="25.5" customHeight="1">
      <c r="A20" s="43">
        <f t="shared" si="8"/>
        <v>15</v>
      </c>
      <c r="B20" s="49">
        <v>11</v>
      </c>
      <c r="C20" s="4" t="s">
        <v>49</v>
      </c>
      <c r="D20" s="32">
        <v>7587</v>
      </c>
      <c r="E20" s="52">
        <f t="shared" si="5"/>
        <v>2197.856315179606</v>
      </c>
      <c r="F20" s="52">
        <v>22645.5</v>
      </c>
      <c r="G20" s="17">
        <f t="shared" si="9"/>
        <v>-0.664966549645625</v>
      </c>
      <c r="H20" s="32">
        <v>560</v>
      </c>
      <c r="I20" s="31">
        <v>26</v>
      </c>
      <c r="J20" s="29">
        <f t="shared" si="6"/>
        <v>21.53846153846154</v>
      </c>
      <c r="K20" s="31">
        <v>4</v>
      </c>
      <c r="L20" s="52">
        <v>5</v>
      </c>
      <c r="M20" s="31">
        <v>277354</v>
      </c>
      <c r="N20" s="31">
        <v>19978</v>
      </c>
      <c r="O20" s="52">
        <f t="shared" si="7"/>
        <v>80345.88644264195</v>
      </c>
      <c r="P20" s="55">
        <v>41285</v>
      </c>
      <c r="Q20" s="38" t="s">
        <v>24</v>
      </c>
      <c r="R20" s="15"/>
    </row>
    <row r="21" spans="1:18" ht="25.5" customHeight="1">
      <c r="A21" s="43">
        <f t="shared" si="8"/>
        <v>16</v>
      </c>
      <c r="B21" s="49">
        <v>12</v>
      </c>
      <c r="C21" s="4" t="s">
        <v>18</v>
      </c>
      <c r="D21" s="32">
        <v>7309</v>
      </c>
      <c r="E21" s="52">
        <f t="shared" si="5"/>
        <v>2117.3232908458863</v>
      </c>
      <c r="F21" s="52">
        <v>20456.5</v>
      </c>
      <c r="G21" s="17">
        <f t="shared" si="9"/>
        <v>-0.6427052526091951</v>
      </c>
      <c r="H21" s="32">
        <v>513</v>
      </c>
      <c r="I21" s="31">
        <v>35</v>
      </c>
      <c r="J21" s="29">
        <f t="shared" si="6"/>
        <v>14.657142857142857</v>
      </c>
      <c r="K21" s="31">
        <v>3</v>
      </c>
      <c r="L21" s="52">
        <v>2</v>
      </c>
      <c r="M21" s="31">
        <v>28890</v>
      </c>
      <c r="N21" s="31">
        <v>1883</v>
      </c>
      <c r="O21" s="52">
        <f t="shared" si="7"/>
        <v>8369.061413673233</v>
      </c>
      <c r="P21" s="55">
        <v>41306</v>
      </c>
      <c r="Q21" s="38" t="s">
        <v>64</v>
      </c>
      <c r="R21" s="15"/>
    </row>
    <row r="22" spans="1:18" ht="25.5" customHeight="1">
      <c r="A22" s="43">
        <f t="shared" si="8"/>
        <v>17</v>
      </c>
      <c r="B22" s="49">
        <v>21</v>
      </c>
      <c r="C22" s="4" t="s">
        <v>25</v>
      </c>
      <c r="D22" s="32">
        <v>6351.1</v>
      </c>
      <c r="E22" s="52">
        <f t="shared" si="5"/>
        <v>1839.8319814600234</v>
      </c>
      <c r="F22" s="52">
        <v>2281</v>
      </c>
      <c r="G22" s="17">
        <f t="shared" si="9"/>
        <v>1.7843489697501098</v>
      </c>
      <c r="H22" s="32">
        <v>596</v>
      </c>
      <c r="I22" s="31">
        <v>36</v>
      </c>
      <c r="J22" s="29">
        <f t="shared" si="6"/>
        <v>16.555555555555557</v>
      </c>
      <c r="K22" s="31">
        <v>5</v>
      </c>
      <c r="L22" s="52">
        <v>10</v>
      </c>
      <c r="M22" s="31">
        <v>659810.34</v>
      </c>
      <c r="N22" s="31">
        <v>52611</v>
      </c>
      <c r="O22" s="52">
        <f t="shared" si="7"/>
        <v>191138.5689455388</v>
      </c>
      <c r="P22" s="55">
        <v>41243</v>
      </c>
      <c r="Q22" s="38" t="s">
        <v>26</v>
      </c>
      <c r="R22" s="15"/>
    </row>
    <row r="23" spans="1:18" ht="25.5" customHeight="1">
      <c r="A23" s="43">
        <f t="shared" si="8"/>
        <v>18</v>
      </c>
      <c r="B23" s="49">
        <v>15</v>
      </c>
      <c r="C23" s="4" t="s">
        <v>48</v>
      </c>
      <c r="D23" s="32">
        <v>4952</v>
      </c>
      <c r="E23" s="52">
        <f t="shared" si="5"/>
        <v>1434.5307068366164</v>
      </c>
      <c r="F23" s="52">
        <v>6724</v>
      </c>
      <c r="G23" s="17">
        <f t="shared" si="9"/>
        <v>-0.2635336109458656</v>
      </c>
      <c r="H23" s="32">
        <v>417</v>
      </c>
      <c r="I23" s="31">
        <v>31</v>
      </c>
      <c r="J23" s="29">
        <f t="shared" si="6"/>
        <v>13.451612903225806</v>
      </c>
      <c r="K23" s="31">
        <v>4</v>
      </c>
      <c r="L23" s="52">
        <v>4</v>
      </c>
      <c r="M23" s="31">
        <v>82006.15</v>
      </c>
      <c r="N23" s="31">
        <v>6610</v>
      </c>
      <c r="O23" s="52">
        <f t="shared" si="7"/>
        <v>23756.126882966393</v>
      </c>
      <c r="P23" s="53">
        <v>41292</v>
      </c>
      <c r="Q23" s="38" t="s">
        <v>38</v>
      </c>
      <c r="R23" s="15"/>
    </row>
    <row r="24" spans="1:18" ht="25.5" customHeight="1">
      <c r="A24" s="43">
        <f t="shared" si="8"/>
        <v>19</v>
      </c>
      <c r="B24" s="49">
        <v>16</v>
      </c>
      <c r="C24" s="4" t="s">
        <v>75</v>
      </c>
      <c r="D24" s="32">
        <v>4019</v>
      </c>
      <c r="E24" s="52">
        <f t="shared" si="5"/>
        <v>1164.252607184241</v>
      </c>
      <c r="F24" s="52">
        <v>6275</v>
      </c>
      <c r="G24" s="17">
        <f t="shared" si="9"/>
        <v>-0.3595219123505976</v>
      </c>
      <c r="H24" s="32">
        <v>329</v>
      </c>
      <c r="I24" s="31">
        <v>17</v>
      </c>
      <c r="J24" s="29">
        <f t="shared" si="6"/>
        <v>19.352941176470587</v>
      </c>
      <c r="K24" s="31">
        <v>3</v>
      </c>
      <c r="L24" s="52">
        <v>2</v>
      </c>
      <c r="M24" s="32">
        <v>10294</v>
      </c>
      <c r="N24" s="32">
        <v>828</v>
      </c>
      <c r="O24" s="52">
        <f t="shared" si="7"/>
        <v>2982.0393974507533</v>
      </c>
      <c r="P24" s="55">
        <v>41306</v>
      </c>
      <c r="Q24" s="38" t="s">
        <v>76</v>
      </c>
      <c r="R24" s="15"/>
    </row>
    <row r="25" spans="1:18" ht="25.5" customHeight="1">
      <c r="A25" s="43">
        <f t="shared" si="8"/>
        <v>20</v>
      </c>
      <c r="B25" s="49">
        <v>18</v>
      </c>
      <c r="C25" s="4" t="s">
        <v>2</v>
      </c>
      <c r="D25" s="32">
        <v>2794</v>
      </c>
      <c r="E25" s="52">
        <f t="shared" si="5"/>
        <v>809.385863267671</v>
      </c>
      <c r="F25" s="52">
        <v>5224</v>
      </c>
      <c r="G25" s="17">
        <f t="shared" si="9"/>
        <v>-0.46516079632465546</v>
      </c>
      <c r="H25" s="32">
        <v>246</v>
      </c>
      <c r="I25" s="31"/>
      <c r="J25" s="29" t="e">
        <f t="shared" si="6"/>
        <v>#DIV/0!</v>
      </c>
      <c r="K25" s="31">
        <v>8</v>
      </c>
      <c r="L25" s="52">
        <v>8</v>
      </c>
      <c r="M25" s="32">
        <v>349503</v>
      </c>
      <c r="N25" s="32">
        <v>27617</v>
      </c>
      <c r="O25" s="52">
        <f t="shared" si="7"/>
        <v>101246.52375434531</v>
      </c>
      <c r="P25" s="55">
        <v>41264</v>
      </c>
      <c r="Q25" s="38" t="s">
        <v>39</v>
      </c>
      <c r="R25" s="15"/>
    </row>
    <row r="26" spans="1:17" ht="27" customHeight="1">
      <c r="A26" s="43"/>
      <c r="B26" s="49"/>
      <c r="C26" s="12" t="s">
        <v>57</v>
      </c>
      <c r="D26" s="13">
        <f>SUM(D16:D25)+D14</f>
        <v>1466461.4000000001</v>
      </c>
      <c r="E26" s="13">
        <f>SUM(E16:E25)+E14</f>
        <v>424815.0057937428</v>
      </c>
      <c r="F26" s="13">
        <v>586055.7</v>
      </c>
      <c r="G26" s="14">
        <f t="shared" si="9"/>
        <v>1.5022560142320946</v>
      </c>
      <c r="H26" s="13">
        <f>SUM(H16:H25)+H14</f>
        <v>103940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23</v>
      </c>
      <c r="C28" s="4" t="s">
        <v>21</v>
      </c>
      <c r="D28" s="32">
        <v>2430</v>
      </c>
      <c r="E28" s="52">
        <f aca="true" t="shared" si="10" ref="E28:E37">D28/3.452</f>
        <v>703.9397450753187</v>
      </c>
      <c r="F28" s="52">
        <v>894</v>
      </c>
      <c r="G28" s="17">
        <f aca="true" t="shared" si="11" ref="G28:G38">(D28-F28)/F28</f>
        <v>1.7181208053691275</v>
      </c>
      <c r="H28" s="32">
        <v>234</v>
      </c>
      <c r="I28" s="31">
        <v>11</v>
      </c>
      <c r="J28" s="29">
        <f aca="true" t="shared" si="12" ref="J28:J37">H28/I28</f>
        <v>21.272727272727273</v>
      </c>
      <c r="K28" s="31">
        <v>1</v>
      </c>
      <c r="L28" s="52">
        <v>9</v>
      </c>
      <c r="M28" s="32">
        <v>174133.9</v>
      </c>
      <c r="N28" s="32">
        <v>12149</v>
      </c>
      <c r="O28" s="52">
        <f aca="true" t="shared" si="13" ref="O28:O37">M28/3.452</f>
        <v>50444.35110081112</v>
      </c>
      <c r="P28" s="55">
        <v>41257</v>
      </c>
      <c r="Q28" s="38" t="s">
        <v>23</v>
      </c>
      <c r="R28" s="15"/>
    </row>
    <row r="29" spans="1:18" ht="25.5" customHeight="1">
      <c r="A29" s="43">
        <f aca="true" t="shared" si="14" ref="A29:A37">A28+1</f>
        <v>22</v>
      </c>
      <c r="B29" s="49">
        <v>20</v>
      </c>
      <c r="C29" s="4" t="s">
        <v>8</v>
      </c>
      <c r="D29" s="32">
        <v>2358</v>
      </c>
      <c r="E29" s="52">
        <f t="shared" si="10"/>
        <v>683.0822711471611</v>
      </c>
      <c r="F29" s="52">
        <v>2703</v>
      </c>
      <c r="G29" s="17">
        <f t="shared" si="11"/>
        <v>-0.12763596004439512</v>
      </c>
      <c r="H29" s="32">
        <v>198</v>
      </c>
      <c r="I29" s="31">
        <v>10</v>
      </c>
      <c r="J29" s="29">
        <f t="shared" si="12"/>
        <v>19.8</v>
      </c>
      <c r="K29" s="31">
        <v>2</v>
      </c>
      <c r="L29" s="52">
        <v>5</v>
      </c>
      <c r="M29" s="31">
        <v>20658.5</v>
      </c>
      <c r="N29" s="31">
        <v>1576</v>
      </c>
      <c r="O29" s="52">
        <f t="shared" si="13"/>
        <v>5984.501738122827</v>
      </c>
      <c r="P29" s="53">
        <v>41285</v>
      </c>
      <c r="Q29" s="38" t="s">
        <v>37</v>
      </c>
      <c r="R29" s="15"/>
    </row>
    <row r="30" spans="1:18" ht="25.5" customHeight="1">
      <c r="A30" s="43">
        <f t="shared" si="14"/>
        <v>23</v>
      </c>
      <c r="B30" s="49">
        <v>13</v>
      </c>
      <c r="C30" s="4" t="s">
        <v>74</v>
      </c>
      <c r="D30" s="32">
        <v>2282.5</v>
      </c>
      <c r="E30" s="52">
        <f t="shared" si="10"/>
        <v>661.2108922363847</v>
      </c>
      <c r="F30" s="52">
        <v>10085.5</v>
      </c>
      <c r="G30" s="17">
        <f t="shared" si="11"/>
        <v>-0.7736849933072233</v>
      </c>
      <c r="H30" s="32">
        <v>248</v>
      </c>
      <c r="I30" s="31">
        <v>14</v>
      </c>
      <c r="J30" s="29">
        <f t="shared" si="12"/>
        <v>17.714285714285715</v>
      </c>
      <c r="K30" s="31">
        <v>2</v>
      </c>
      <c r="L30" s="52">
        <v>2</v>
      </c>
      <c r="M30" s="32">
        <v>12368</v>
      </c>
      <c r="N30" s="32">
        <v>991</v>
      </c>
      <c r="O30" s="52">
        <f t="shared" si="13"/>
        <v>3582.8505214368483</v>
      </c>
      <c r="P30" s="55">
        <v>41306</v>
      </c>
      <c r="Q30" s="38" t="s">
        <v>22</v>
      </c>
      <c r="R30" s="15"/>
    </row>
    <row r="31" spans="1:18" ht="25.5" customHeight="1">
      <c r="A31" s="43">
        <f t="shared" si="14"/>
        <v>24</v>
      </c>
      <c r="B31" s="49">
        <v>17</v>
      </c>
      <c r="C31" s="4" t="s">
        <v>78</v>
      </c>
      <c r="D31" s="32">
        <v>1997.5</v>
      </c>
      <c r="E31" s="52">
        <f t="shared" si="10"/>
        <v>578.6500579374276</v>
      </c>
      <c r="F31" s="52">
        <v>5380.5</v>
      </c>
      <c r="G31" s="17">
        <f t="shared" si="11"/>
        <v>-0.6287519747235387</v>
      </c>
      <c r="H31" s="32">
        <v>153</v>
      </c>
      <c r="I31" s="31">
        <v>11</v>
      </c>
      <c r="J31" s="54">
        <f t="shared" si="12"/>
        <v>13.909090909090908</v>
      </c>
      <c r="K31" s="31">
        <v>2</v>
      </c>
      <c r="L31" s="52">
        <v>9</v>
      </c>
      <c r="M31" s="31">
        <v>1299685.9</v>
      </c>
      <c r="N31" s="31">
        <v>79054</v>
      </c>
      <c r="O31" s="52">
        <f t="shared" si="13"/>
        <v>376502.2885283893</v>
      </c>
      <c r="P31" s="55">
        <v>41257</v>
      </c>
      <c r="Q31" s="38" t="s">
        <v>24</v>
      </c>
      <c r="R31" s="15"/>
    </row>
    <row r="32" spans="1:18" ht="25.5" customHeight="1">
      <c r="A32" s="43">
        <f t="shared" si="14"/>
        <v>25</v>
      </c>
      <c r="B32" s="49">
        <v>14</v>
      </c>
      <c r="C32" s="4" t="s">
        <v>0</v>
      </c>
      <c r="D32" s="32">
        <v>1774.5</v>
      </c>
      <c r="E32" s="52">
        <f t="shared" si="10"/>
        <v>514.0498261877173</v>
      </c>
      <c r="F32" s="52">
        <v>7967.5</v>
      </c>
      <c r="G32" s="17">
        <f t="shared" si="11"/>
        <v>-0.7772827110134923</v>
      </c>
      <c r="H32" s="32">
        <v>123</v>
      </c>
      <c r="I32" s="31">
        <v>7</v>
      </c>
      <c r="J32" s="29">
        <f t="shared" si="12"/>
        <v>17.571428571428573</v>
      </c>
      <c r="K32" s="31">
        <v>2</v>
      </c>
      <c r="L32" s="52">
        <v>7</v>
      </c>
      <c r="M32" s="31">
        <v>368274.54</v>
      </c>
      <c r="N32" s="31">
        <v>22809</v>
      </c>
      <c r="O32" s="52">
        <f t="shared" si="13"/>
        <v>106684.39745075318</v>
      </c>
      <c r="P32" s="55">
        <v>41271</v>
      </c>
      <c r="Q32" s="38" t="s">
        <v>10</v>
      </c>
      <c r="R32" s="15"/>
    </row>
    <row r="33" spans="1:18" ht="25.5" customHeight="1">
      <c r="A33" s="43">
        <f t="shared" si="14"/>
        <v>26</v>
      </c>
      <c r="B33" s="49">
        <v>24</v>
      </c>
      <c r="C33" s="4" t="s">
        <v>5</v>
      </c>
      <c r="D33" s="32">
        <v>1034</v>
      </c>
      <c r="E33" s="52">
        <f t="shared" si="10"/>
        <v>299.53650057937426</v>
      </c>
      <c r="F33" s="52">
        <v>664</v>
      </c>
      <c r="G33" s="17">
        <f t="shared" si="11"/>
        <v>0.5572289156626506</v>
      </c>
      <c r="H33" s="32">
        <v>78</v>
      </c>
      <c r="I33" s="31">
        <v>5</v>
      </c>
      <c r="J33" s="29">
        <f t="shared" si="12"/>
        <v>15.6</v>
      </c>
      <c r="K33" s="31">
        <v>1</v>
      </c>
      <c r="L33" s="52">
        <v>8</v>
      </c>
      <c r="M33" s="32">
        <v>11896</v>
      </c>
      <c r="N33" s="32">
        <v>1003</v>
      </c>
      <c r="O33" s="52">
        <f t="shared" si="13"/>
        <v>3446.1181923522595</v>
      </c>
      <c r="P33" s="55">
        <v>41264</v>
      </c>
      <c r="Q33" s="38" t="s">
        <v>6</v>
      </c>
      <c r="R33" s="15"/>
    </row>
    <row r="34" spans="1:18" ht="25.5" customHeight="1">
      <c r="A34" s="43">
        <f t="shared" si="14"/>
        <v>27</v>
      </c>
      <c r="B34" s="49">
        <v>27</v>
      </c>
      <c r="C34" s="4" t="s">
        <v>83</v>
      </c>
      <c r="D34" s="32">
        <v>800</v>
      </c>
      <c r="E34" s="52">
        <f t="shared" si="10"/>
        <v>231.7497103128621</v>
      </c>
      <c r="F34" s="52">
        <v>304</v>
      </c>
      <c r="G34" s="17">
        <f t="shared" si="11"/>
        <v>1.631578947368421</v>
      </c>
      <c r="H34" s="32">
        <v>64</v>
      </c>
      <c r="I34" s="31">
        <v>1</v>
      </c>
      <c r="J34" s="29">
        <f t="shared" si="12"/>
        <v>64</v>
      </c>
      <c r="K34" s="31">
        <v>1</v>
      </c>
      <c r="L34" s="52">
        <v>11</v>
      </c>
      <c r="M34" s="31">
        <v>545934.1</v>
      </c>
      <c r="N34" s="31">
        <v>41735</v>
      </c>
      <c r="O34" s="52">
        <f t="shared" si="13"/>
        <v>158150.08690614137</v>
      </c>
      <c r="P34" s="55">
        <v>41236</v>
      </c>
      <c r="Q34" s="38" t="s">
        <v>38</v>
      </c>
      <c r="R34" s="15"/>
    </row>
    <row r="35" spans="1:18" ht="25.5" customHeight="1">
      <c r="A35" s="43">
        <f t="shared" si="14"/>
        <v>28</v>
      </c>
      <c r="B35" s="49">
        <v>25</v>
      </c>
      <c r="C35" s="4" t="s">
        <v>19</v>
      </c>
      <c r="D35" s="32">
        <f>176+424</f>
        <v>600</v>
      </c>
      <c r="E35" s="52">
        <f t="shared" si="10"/>
        <v>173.81228273464657</v>
      </c>
      <c r="F35" s="52">
        <v>610</v>
      </c>
      <c r="G35" s="17">
        <f t="shared" si="11"/>
        <v>-0.01639344262295082</v>
      </c>
      <c r="H35" s="32">
        <f>17+43</f>
        <v>60</v>
      </c>
      <c r="I35" s="31">
        <v>4</v>
      </c>
      <c r="J35" s="29">
        <f t="shared" si="12"/>
        <v>15</v>
      </c>
      <c r="K35" s="31">
        <v>1</v>
      </c>
      <c r="L35" s="52">
        <v>4</v>
      </c>
      <c r="M35" s="32">
        <v>3484</v>
      </c>
      <c r="N35" s="32">
        <v>425</v>
      </c>
      <c r="O35" s="52">
        <f t="shared" si="13"/>
        <v>1009.2699884125145</v>
      </c>
      <c r="P35" s="55">
        <v>41292</v>
      </c>
      <c r="Q35" s="38" t="s">
        <v>20</v>
      </c>
      <c r="R35" s="15"/>
    </row>
    <row r="36" spans="1:18" ht="25.5" customHeight="1">
      <c r="A36" s="43">
        <f t="shared" si="14"/>
        <v>29</v>
      </c>
      <c r="B36" s="49">
        <v>28</v>
      </c>
      <c r="C36" s="4" t="s">
        <v>3</v>
      </c>
      <c r="D36" s="32">
        <v>260</v>
      </c>
      <c r="E36" s="52">
        <f t="shared" si="10"/>
        <v>75.31865585168019</v>
      </c>
      <c r="F36" s="52">
        <v>232</v>
      </c>
      <c r="G36" s="17">
        <f t="shared" si="11"/>
        <v>0.1206896551724138</v>
      </c>
      <c r="H36" s="32">
        <v>27</v>
      </c>
      <c r="I36" s="31">
        <v>6</v>
      </c>
      <c r="J36" s="29">
        <f t="shared" si="12"/>
        <v>4.5</v>
      </c>
      <c r="K36" s="31">
        <v>1</v>
      </c>
      <c r="L36" s="52">
        <v>8</v>
      </c>
      <c r="M36" s="31">
        <v>38251.25</v>
      </c>
      <c r="N36" s="31">
        <v>2716</v>
      </c>
      <c r="O36" s="52">
        <f t="shared" si="13"/>
        <v>11080.895133256083</v>
      </c>
      <c r="P36" s="55">
        <v>41264</v>
      </c>
      <c r="Q36" s="38" t="s">
        <v>4</v>
      </c>
      <c r="R36" s="15"/>
    </row>
    <row r="37" spans="1:18" ht="25.5" customHeight="1">
      <c r="A37" s="43">
        <f t="shared" si="14"/>
        <v>30</v>
      </c>
      <c r="B37" s="49">
        <v>29</v>
      </c>
      <c r="C37" s="4" t="s">
        <v>47</v>
      </c>
      <c r="D37" s="32">
        <v>156</v>
      </c>
      <c r="E37" s="52">
        <f t="shared" si="10"/>
        <v>45.19119351100811</v>
      </c>
      <c r="F37" s="52">
        <v>156</v>
      </c>
      <c r="G37" s="17">
        <f t="shared" si="11"/>
        <v>0</v>
      </c>
      <c r="H37" s="32">
        <v>20</v>
      </c>
      <c r="I37" s="31">
        <v>2</v>
      </c>
      <c r="J37" s="29">
        <f t="shared" si="12"/>
        <v>10</v>
      </c>
      <c r="K37" s="31">
        <v>1</v>
      </c>
      <c r="L37" s="52">
        <v>4</v>
      </c>
      <c r="M37" s="32">
        <v>1908</v>
      </c>
      <c r="N37" s="32">
        <v>183</v>
      </c>
      <c r="O37" s="52">
        <f t="shared" si="13"/>
        <v>552.7230590961761</v>
      </c>
      <c r="P37" s="55">
        <v>41292</v>
      </c>
      <c r="Q37" s="38" t="s">
        <v>9</v>
      </c>
      <c r="R37" s="15"/>
    </row>
    <row r="38" spans="1:17" ht="27" customHeight="1">
      <c r="A38" s="43"/>
      <c r="B38" s="49"/>
      <c r="C38" s="12" t="s">
        <v>65</v>
      </c>
      <c r="D38" s="13">
        <f>SUM(D28:D37)+D26</f>
        <v>1480153.9000000001</v>
      </c>
      <c r="E38" s="13">
        <f>SUM(E28:E37)+E26</f>
        <v>428781.54692931636</v>
      </c>
      <c r="F38" s="13">
        <v>592761.7</v>
      </c>
      <c r="G38" s="14">
        <f t="shared" si="11"/>
        <v>1.497047127032668</v>
      </c>
      <c r="H38" s="13">
        <f>SUM(H28:H37)+H26</f>
        <v>105145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>
        <v>30</v>
      </c>
      <c r="C40" s="4" t="s">
        <v>40</v>
      </c>
      <c r="D40" s="32">
        <v>140</v>
      </c>
      <c r="E40" s="52">
        <f>D40/3.452</f>
        <v>40.55619930475087</v>
      </c>
      <c r="F40" s="52">
        <v>98</v>
      </c>
      <c r="G40" s="17">
        <f>(D40-F40)/F40</f>
        <v>0.42857142857142855</v>
      </c>
      <c r="H40" s="32">
        <v>14</v>
      </c>
      <c r="I40" s="31">
        <v>1</v>
      </c>
      <c r="J40" s="29">
        <f>H40/I40</f>
        <v>14</v>
      </c>
      <c r="K40" s="31">
        <v>1</v>
      </c>
      <c r="L40" s="52">
        <v>16</v>
      </c>
      <c r="M40" s="31">
        <v>1130337.5</v>
      </c>
      <c r="N40" s="31">
        <v>84599</v>
      </c>
      <c r="O40" s="52">
        <f>M40/3.452</f>
        <v>327444.23522595596</v>
      </c>
      <c r="P40" s="53">
        <v>41201</v>
      </c>
      <c r="Q40" s="38" t="s">
        <v>41</v>
      </c>
      <c r="R40" s="15"/>
    </row>
    <row r="41" spans="1:18" ht="25.5" customHeight="1">
      <c r="A41" s="43">
        <f>A40+1</f>
        <v>32</v>
      </c>
      <c r="B41" s="49" t="s">
        <v>30</v>
      </c>
      <c r="C41" s="4" t="s">
        <v>31</v>
      </c>
      <c r="D41" s="32">
        <v>138</v>
      </c>
      <c r="E41" s="52">
        <f>D41/3.452</f>
        <v>39.97682502896871</v>
      </c>
      <c r="F41" s="52" t="s">
        <v>61</v>
      </c>
      <c r="G41" s="17" t="s">
        <v>61</v>
      </c>
      <c r="H41" s="32">
        <v>18</v>
      </c>
      <c r="I41" s="31">
        <v>7</v>
      </c>
      <c r="J41" s="29">
        <f>H41/I41</f>
        <v>2.5714285714285716</v>
      </c>
      <c r="K41" s="31">
        <v>1</v>
      </c>
      <c r="L41" s="52"/>
      <c r="M41" s="32">
        <v>9132</v>
      </c>
      <c r="N41" s="32">
        <v>768</v>
      </c>
      <c r="O41" s="52">
        <f>M41/3.452</f>
        <v>2645.422943221321</v>
      </c>
      <c r="P41" s="55">
        <v>41186</v>
      </c>
      <c r="Q41" s="38" t="s">
        <v>32</v>
      </c>
      <c r="R41" s="15"/>
    </row>
    <row r="42" spans="1:18" ht="25.5" customHeight="1">
      <c r="A42" s="43">
        <f>A41+1</f>
        <v>33</v>
      </c>
      <c r="B42" s="49">
        <v>31</v>
      </c>
      <c r="C42" s="4" t="s">
        <v>12</v>
      </c>
      <c r="D42" s="32">
        <v>110</v>
      </c>
      <c r="E42" s="52">
        <f>D42/3.452</f>
        <v>31.86558516801854</v>
      </c>
      <c r="F42" s="52">
        <v>74</v>
      </c>
      <c r="G42" s="17">
        <f>(D42-F42)/F42</f>
        <v>0.4864864864864865</v>
      </c>
      <c r="H42" s="32">
        <v>10</v>
      </c>
      <c r="I42" s="31">
        <v>1</v>
      </c>
      <c r="J42" s="29">
        <f>H42/I42</f>
        <v>10</v>
      </c>
      <c r="K42" s="31">
        <v>1</v>
      </c>
      <c r="L42" s="52"/>
      <c r="M42" s="31">
        <v>502609.8</v>
      </c>
      <c r="N42" s="31">
        <v>41037</v>
      </c>
      <c r="O42" s="52">
        <f>M42/3.452</f>
        <v>145599.59443800696</v>
      </c>
      <c r="P42" s="53">
        <v>40998</v>
      </c>
      <c r="Q42" s="38" t="s">
        <v>13</v>
      </c>
      <c r="R42" s="15"/>
    </row>
    <row r="43" spans="1:18" ht="25.5" customHeight="1">
      <c r="A43" s="43">
        <f>A42+1</f>
        <v>34</v>
      </c>
      <c r="B43" s="49">
        <v>22</v>
      </c>
      <c r="C43" s="4" t="s">
        <v>1</v>
      </c>
      <c r="D43" s="32">
        <v>78</v>
      </c>
      <c r="E43" s="52">
        <f>D43/3.452</f>
        <v>22.595596755504054</v>
      </c>
      <c r="F43" s="52">
        <v>921</v>
      </c>
      <c r="G43" s="17">
        <f>(D43-F43)/F43</f>
        <v>-0.9153094462540716</v>
      </c>
      <c r="H43" s="32">
        <v>10</v>
      </c>
      <c r="I43" s="31">
        <v>4</v>
      </c>
      <c r="J43" s="29">
        <f>H43/I43</f>
        <v>2.5</v>
      </c>
      <c r="K43" s="31">
        <v>1</v>
      </c>
      <c r="L43" s="52">
        <v>7</v>
      </c>
      <c r="M43" s="31">
        <v>241237.8</v>
      </c>
      <c r="N43" s="31">
        <v>16949</v>
      </c>
      <c r="O43" s="52">
        <f>M43/3.452</f>
        <v>69883.4878331402</v>
      </c>
      <c r="P43" s="55">
        <v>41271</v>
      </c>
      <c r="Q43" s="38" t="s">
        <v>26</v>
      </c>
      <c r="R43" s="15"/>
    </row>
    <row r="44" spans="1:18" ht="25.5" customHeight="1">
      <c r="A44" s="43">
        <f>A43+1</f>
        <v>35</v>
      </c>
      <c r="B44" s="49">
        <v>32</v>
      </c>
      <c r="C44" s="4" t="s">
        <v>77</v>
      </c>
      <c r="D44" s="32">
        <v>20</v>
      </c>
      <c r="E44" s="52">
        <f>D44/3.452</f>
        <v>5.793742757821553</v>
      </c>
      <c r="F44" s="52">
        <v>48</v>
      </c>
      <c r="G44" s="17" t="s">
        <v>61</v>
      </c>
      <c r="H44" s="32">
        <v>2</v>
      </c>
      <c r="I44" s="31">
        <v>1</v>
      </c>
      <c r="J44" s="29">
        <f>H44/I44</f>
        <v>2</v>
      </c>
      <c r="K44" s="31">
        <v>1</v>
      </c>
      <c r="L44" s="52"/>
      <c r="M44" s="31">
        <v>149136</v>
      </c>
      <c r="N44" s="31">
        <v>11311</v>
      </c>
      <c r="O44" s="52">
        <f>M44/3.452</f>
        <v>43202.780996523754</v>
      </c>
      <c r="P44" s="53">
        <v>41229</v>
      </c>
      <c r="Q44" s="38" t="s">
        <v>33</v>
      </c>
      <c r="R44" s="15"/>
    </row>
    <row r="45" spans="1:17" ht="27" customHeight="1">
      <c r="A45" s="43"/>
      <c r="B45" s="49"/>
      <c r="C45" s="12" t="s">
        <v>65</v>
      </c>
      <c r="D45" s="13">
        <f>SUM(D40:D44)+D38</f>
        <v>1480639.9000000001</v>
      </c>
      <c r="E45" s="13">
        <f>SUM(E40:E44)+E38</f>
        <v>428922.3348783314</v>
      </c>
      <c r="F45" s="13">
        <v>592761.7</v>
      </c>
      <c r="G45" s="14">
        <f>(D45-F45)/F45</f>
        <v>1.49786701806139</v>
      </c>
      <c r="H45" s="13">
        <f>SUM(H40:H44)+H38</f>
        <v>105199</v>
      </c>
      <c r="I45" s="13"/>
      <c r="J45" s="33"/>
      <c r="K45" s="35"/>
      <c r="L45" s="33"/>
      <c r="M45" s="36"/>
      <c r="N45" s="36"/>
      <c r="O45" s="36"/>
      <c r="P45" s="37"/>
      <c r="Q45" s="46"/>
    </row>
    <row r="46" spans="1:17" ht="12" customHeight="1">
      <c r="A46" s="47"/>
      <c r="B46" s="51"/>
      <c r="C46" s="9"/>
      <c r="D46" s="10"/>
      <c r="E46" s="10"/>
      <c r="F46" s="10"/>
      <c r="G46" s="22"/>
      <c r="H46" s="21"/>
      <c r="I46" s="23"/>
      <c r="J46" s="23"/>
      <c r="K46" s="34"/>
      <c r="L46" s="23"/>
      <c r="M46" s="24"/>
      <c r="N46" s="24"/>
      <c r="O46" s="24"/>
      <c r="P46" s="11"/>
      <c r="Q46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FNE1</cp:lastModifiedBy>
  <cp:lastPrinted>2011-08-12T18:36:21Z</cp:lastPrinted>
  <dcterms:created xsi:type="dcterms:W3CDTF">2001-12-28T12:53:09Z</dcterms:created>
  <dcterms:modified xsi:type="dcterms:W3CDTF">2013-02-27T08:47:31Z</dcterms:modified>
  <cp:category/>
  <cp:version/>
  <cp:contentType/>
  <cp:contentStatus/>
</cp:coreProperties>
</file>