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6" yWindow="7100" windowWidth="25500" windowHeight="7200" tabRatio="601" activeTab="0"/>
  </bookViews>
  <sheets>
    <sheet name="Balandžio 5 - 11 d.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/>
  <calcPr fullCalcOnLoad="1"/>
</workbook>
</file>

<file path=xl/sharedStrings.xml><?xml version="1.0" encoding="utf-8"?>
<sst xmlns="http://schemas.openxmlformats.org/spreadsheetml/2006/main" count="124" uniqueCount="93">
  <si>
    <t>Argo
(Argo)</t>
  </si>
  <si>
    <t>A-One Films</t>
  </si>
  <si>
    <t>Forum Cinemas /
WDSMPI</t>
  </si>
  <si>
    <t>Bendras 
žiūrovų
sk.</t>
  </si>
  <si>
    <t>Tamsus dangus
(Dark Skies)</t>
  </si>
  <si>
    <t>Krudžiai
(Croods)</t>
  </si>
  <si>
    <t>Premjeros 
data</t>
  </si>
  <si>
    <t>VISO (top20):</t>
  </si>
  <si>
    <t>N</t>
  </si>
  <si>
    <t>Šalutinis poveikis
(Side Effects)</t>
  </si>
  <si>
    <t>-</t>
  </si>
  <si>
    <t>Incognito Films</t>
  </si>
  <si>
    <t>Mama
(Mama)</t>
  </si>
  <si>
    <t>Forum Cinemas /
Universal</t>
  </si>
  <si>
    <t>Ana Karenina
(Ana Karenina)</t>
  </si>
  <si>
    <t>VISO (top30):</t>
  </si>
  <si>
    <t>Žiūrovų lanko-mumo vidurkis</t>
  </si>
  <si>
    <t xml:space="preserve">Platintojas </t>
  </si>
  <si>
    <t>7 dienos Havanoje
(7 Days in Havana)</t>
  </si>
  <si>
    <t>Magiškas Paryžius 3
(Magic Paris 3)</t>
  </si>
  <si>
    <t>Pašėlę pirmieji metai
(I Give It A Year)</t>
  </si>
  <si>
    <t>Pagalbos šauksmas
(The Call)</t>
  </si>
  <si>
    <t>-</t>
  </si>
  <si>
    <t>A-One Films</t>
  </si>
  <si>
    <t>Ralfas Griovėjas
(Wreck-It Ralph)</t>
  </si>
  <si>
    <t>Balandžio 5 - 11 d. Lietuvos kino teatruose rodytų filmų top-20</t>
  </si>
  <si>
    <t>Kovo 29 -
balandžio 4 d. 
pajamos
(Lt)</t>
  </si>
  <si>
    <t>Balandžio
5 - 11 d. 
pajamos
(Lt)</t>
  </si>
  <si>
    <t>Balandžio
5 - 11 d.
žiūrovų
sk.</t>
  </si>
  <si>
    <t>Balandžio
5 - 11 d.
pajamos
(Eur)</t>
  </si>
  <si>
    <t>N</t>
  </si>
  <si>
    <t>Emigrantai
(Emigrants)</t>
  </si>
  <si>
    <t>Justinas Krisiūnas</t>
  </si>
  <si>
    <t>N</t>
  </si>
  <si>
    <t>Be ryšio
(Wrong)</t>
  </si>
  <si>
    <t>A-One Films</t>
  </si>
  <si>
    <t>Eilinis Džo. Kerštas
(G.I. Joe 2: Retaliation)</t>
  </si>
  <si>
    <t>Forum Cinemas /
Paramount</t>
  </si>
  <si>
    <t>Sielonešė
(The Host)</t>
  </si>
  <si>
    <t>Garsų pasaulio įrašai</t>
  </si>
  <si>
    <t>IS</t>
  </si>
  <si>
    <t>Pi gyvenimas
(Life of Pi)</t>
  </si>
  <si>
    <t>Forum Cinemas /
20th Century Fox</t>
  </si>
  <si>
    <t>Skrydis
(Flight)</t>
  </si>
  <si>
    <t>Forum Cinemas /
Paramount</t>
  </si>
  <si>
    <t>Gimę mylėti
(Twice Born)</t>
  </si>
  <si>
    <t>ACME Film</t>
  </si>
  <si>
    <t>Top Film</t>
  </si>
  <si>
    <t>Forum Cinemas /
Universal</t>
  </si>
  <si>
    <t>Valentinas vienas
(Valentine Alone)</t>
  </si>
  <si>
    <t>Hobitas: nelaukta kelionė 3D
(The Hobbit: An Unexpected Journey)</t>
  </si>
  <si>
    <t>ACME Film /
Warner Bros.</t>
  </si>
  <si>
    <t>Diatlovo perėja: dingudisi ekspedicija
(The Dyatlov Pass Incident)</t>
  </si>
  <si>
    <t>ACME Film</t>
  </si>
  <si>
    <t>Hičkokas
(Hitchcock)</t>
  </si>
  <si>
    <t>Gimtadienis
(21 and Over)</t>
  </si>
  <si>
    <t>Sniego karalienė 3D
(Snow Queen)</t>
  </si>
  <si>
    <t>Garsų pasaulio įrašai</t>
  </si>
  <si>
    <t>Optimisto istorija
(Silver Linings Playbook)</t>
  </si>
  <si>
    <t>Top Film</t>
  </si>
  <si>
    <t>ACME Film /
Warner Bros.</t>
  </si>
  <si>
    <t>Ozas: didingas ir galingas
(Oz. The Great and Powerful)</t>
  </si>
  <si>
    <t>IS</t>
  </si>
  <si>
    <t>Džekas milžinų nugalėtojas
(Jack The Giant Slayer)</t>
  </si>
  <si>
    <t>Išankstiniai seansai</t>
  </si>
  <si>
    <t>Tapatybės vagilė
(Identity Thief)</t>
  </si>
  <si>
    <t>Parkeris
(Parker)</t>
  </si>
  <si>
    <t>Intercinema</t>
  </si>
  <si>
    <t>Forum Cinemas /
WDSMPI</t>
  </si>
  <si>
    <t>Bendros
pajamos
(Eur)</t>
  </si>
  <si>
    <t>Filmas</t>
  </si>
  <si>
    <t>Pakitimas</t>
  </si>
  <si>
    <t>ACME Film</t>
  </si>
  <si>
    <t>ACME Film</t>
  </si>
  <si>
    <t>Rodymo 
savaitė</t>
  </si>
  <si>
    <t>VISO (top10):</t>
  </si>
  <si>
    <t>Užmirštieji
(Oblivion)</t>
  </si>
  <si>
    <t>IS</t>
  </si>
  <si>
    <t>Išankstiniai seansai</t>
  </si>
  <si>
    <t>Milijardierius ir blondinė
(Gambit)</t>
  </si>
  <si>
    <t>Išankstiniai seansai</t>
  </si>
  <si>
    <t>Olimpo apgultis
(Olympus Has Fallen)</t>
  </si>
  <si>
    <t>Teresės nuodėmė
(Therese Desqueyroux)</t>
  </si>
  <si>
    <t>Pilnos rankos pistoletų
(Una Pistola el cada mano / A Gun in Each Hand)</t>
  </si>
  <si>
    <t>-</t>
  </si>
  <si>
    <t>Batuotas katinas Pūkis
(Puss In Boots)</t>
  </si>
  <si>
    <t xml:space="preserve">Seansų 
sk. </t>
  </si>
  <si>
    <t>Kopijų 
sk.</t>
  </si>
  <si>
    <t xml:space="preserve">Bendros
pajamos 
(Lt) </t>
  </si>
  <si>
    <t>Ką išdarinėja vyrai
(Chto tvorjat muzchini)</t>
  </si>
  <si>
    <t>Linkolnas
(Lincoln)</t>
  </si>
  <si>
    <t>VISO:</t>
  </si>
  <si>
    <t>Theatrical Film Distribution /
20th Century Fox</t>
  </si>
</sst>
</file>

<file path=xl/styles.xml><?xml version="1.0" encoding="utf-8"?>
<styleSheet xmlns="http://schemas.openxmlformats.org/spreadsheetml/2006/main">
  <numFmts count="43">
    <numFmt numFmtId="5" formatCode="#,##0&quot;Lt&quot;;\-#,##0&quot;Lt&quot;"/>
    <numFmt numFmtId="6" formatCode="#,##0&quot;Lt&quot;;[Red]\-#,##0&quot;Lt&quot;"/>
    <numFmt numFmtId="7" formatCode="#,##0.00&quot;Lt&quot;;\-#,##0.00&quot;Lt&quot;"/>
    <numFmt numFmtId="8" formatCode="#,##0.00&quot;Lt&quot;;[Red]\-#,##0.00&quot;Lt&quot;"/>
    <numFmt numFmtId="42" formatCode="_-* #,##0&quot;Lt&quot;_-;\-* #,##0&quot;Lt&quot;_-;_-* &quot;-&quot;&quot;Lt&quot;_-;_-@_-"/>
    <numFmt numFmtId="41" formatCode="_-* #,##0_L_t_-;\-* #,##0_L_t_-;_-* &quot;-&quot;_L_t_-;_-@_-"/>
    <numFmt numFmtId="44" formatCode="_-* #,##0.00&quot;Lt&quot;_-;\-* #,##0.00&quot;Lt&quot;_-;_-* &quot;-&quot;??&quot;Lt&quot;_-;_-@_-"/>
    <numFmt numFmtId="43" formatCode="_-* #,##0.00_L_t_-;\-* #,##0.00_L_t_-;_-* &quot;-&quot;??_L_t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Lt&quot;;\-#,##0\ &quot;Lt&quot;"/>
    <numFmt numFmtId="173" formatCode="#,##0\ &quot;Lt&quot;;[Red]\-#,##0\ &quot;Lt&quot;"/>
    <numFmt numFmtId="174" formatCode="#,##0.00\ &quot;Lt&quot;;\-#,##0.00\ &quot;Lt&quot;"/>
    <numFmt numFmtId="175" formatCode="#,##0.00\ &quot;Lt&quot;;[Red]\-#,##0.00\ &quot;Lt&quot;"/>
    <numFmt numFmtId="176" formatCode="_-* #,##0\ &quot;Lt&quot;_-;\-* #,##0\ &quot;Lt&quot;_-;_-* &quot;-&quot;\ &quot;Lt&quot;_-;_-@_-"/>
    <numFmt numFmtId="177" formatCode="_-* #,##0\ _L_t_-;\-* #,##0\ _L_t_-;_-* &quot;-&quot;\ _L_t_-;_-@_-"/>
    <numFmt numFmtId="178" formatCode="_-* #,##0.00\ &quot;Lt&quot;_-;\-* #,##0.00\ &quot;Lt&quot;_-;_-* &quot;-&quot;??\ &quot;Lt&quot;_-;_-@_-"/>
    <numFmt numFmtId="179" formatCode="_-* #,##0.00\ _L_t_-;\-* #,##0.00\ _L_t_-;_-* &quot;-&quot;??\ _L_t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yyyy\.mm\.dd"/>
    <numFmt numFmtId="189" formatCode="yyyy/mm/dd;@"/>
    <numFmt numFmtId="190" formatCode="#,##0.0"/>
    <numFmt numFmtId="191" formatCode="[$-427]yyyy\ &quot;m.&quot;\ mmmm\ d\ &quot;d.&quot;"/>
    <numFmt numFmtId="192" formatCode="yyyy\.mm\.dd;@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yyyy/mm/dd"/>
    <numFmt numFmtId="198" formatCode="0.00"/>
  </numFmts>
  <fonts count="27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6"/>
      <name val="Verdana"/>
      <family val="0"/>
    </font>
    <font>
      <sz val="10"/>
      <name val="Verdana"/>
      <family val="0"/>
    </font>
    <font>
      <b/>
      <i/>
      <sz val="10"/>
      <name val="Verdana"/>
      <family val="0"/>
    </font>
    <font>
      <sz val="10"/>
      <color indexed="8"/>
      <name val="Verdana"/>
      <family val="2"/>
    </font>
    <font>
      <b/>
      <sz val="10"/>
      <name val="Verdana"/>
      <family val="0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sz val="8"/>
      <name val="Arial"/>
      <family val="2"/>
    </font>
    <font>
      <sz val="11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Verdana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1" applyNumberFormat="0" applyAlignment="0" applyProtection="0"/>
    <xf numFmtId="0" fontId="16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0" fillId="0" borderId="3" applyNumberFormat="0" applyFill="0" applyAlignment="0" applyProtection="0"/>
    <xf numFmtId="0" fontId="19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0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vertical="justify" wrapText="1"/>
    </xf>
    <xf numFmtId="0" fontId="4" fillId="0" borderId="0" xfId="0" applyFont="1" applyAlignment="1">
      <alignment/>
    </xf>
    <xf numFmtId="49" fontId="4" fillId="24" borderId="10" xfId="0" applyNumberFormat="1" applyFont="1" applyFill="1" applyBorder="1" applyAlignment="1">
      <alignment vertical="center" wrapText="1"/>
    </xf>
    <xf numFmtId="49" fontId="4" fillId="25" borderId="10" xfId="0" applyNumberFormat="1" applyFont="1" applyFill="1" applyBorder="1" applyAlignment="1">
      <alignment vertical="justify" wrapText="1"/>
    </xf>
    <xf numFmtId="3" fontId="4" fillId="25" borderId="10" xfId="0" applyNumberFormat="1" applyFont="1" applyFill="1" applyBorder="1" applyAlignment="1">
      <alignment/>
    </xf>
    <xf numFmtId="0" fontId="4" fillId="25" borderId="10" xfId="0" applyFont="1" applyFill="1" applyBorder="1" applyAlignment="1">
      <alignment/>
    </xf>
    <xf numFmtId="1" fontId="4" fillId="25" borderId="10" xfId="0" applyNumberFormat="1" applyFont="1" applyFill="1" applyBorder="1" applyAlignment="1">
      <alignment/>
    </xf>
    <xf numFmtId="49" fontId="7" fillId="25" borderId="10" xfId="0" applyNumberFormat="1" applyFont="1" applyFill="1" applyBorder="1" applyAlignment="1">
      <alignment horizontal="right" vertical="center" wrapText="1"/>
    </xf>
    <xf numFmtId="3" fontId="7" fillId="25" borderId="10" xfId="0" applyNumberFormat="1" applyFont="1" applyFill="1" applyBorder="1" applyAlignment="1">
      <alignment horizontal="center" vertical="center"/>
    </xf>
    <xf numFmtId="188" fontId="4" fillId="25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Border="1" applyAlignment="1">
      <alignment horizontal="right" vertical="center" wrapText="1"/>
    </xf>
    <xf numFmtId="3" fontId="7" fillId="0" borderId="10" xfId="0" applyNumberFormat="1" applyFont="1" applyBorder="1" applyAlignment="1">
      <alignment horizontal="center" vertical="center"/>
    </xf>
    <xf numFmtId="10" fontId="7" fillId="0" borderId="10" xfId="0" applyNumberFormat="1" applyFont="1" applyBorder="1" applyAlignment="1">
      <alignment horizontal="center" vertical="center"/>
    </xf>
    <xf numFmtId="3" fontId="4" fillId="0" borderId="0" xfId="0" applyNumberFormat="1" applyFont="1" applyAlignment="1">
      <alignment/>
    </xf>
    <xf numFmtId="3" fontId="6" fillId="24" borderId="10" xfId="0" applyNumberFormat="1" applyFont="1" applyFill="1" applyBorder="1" applyAlignment="1">
      <alignment horizontal="center" vertical="center"/>
    </xf>
    <xf numFmtId="10" fontId="6" fillId="24" borderId="10" xfId="0" applyNumberFormat="1" applyFont="1" applyFill="1" applyBorder="1" applyAlignment="1">
      <alignment horizontal="center" vertical="center"/>
    </xf>
    <xf numFmtId="1" fontId="6" fillId="24" borderId="10" xfId="0" applyNumberFormat="1" applyFont="1" applyFill="1" applyBorder="1" applyAlignment="1">
      <alignment horizontal="center" vertical="center"/>
    </xf>
    <xf numFmtId="0" fontId="6" fillId="24" borderId="10" xfId="0" applyFont="1" applyFill="1" applyBorder="1" applyAlignment="1">
      <alignment horizontal="center" vertical="center" wrapText="1"/>
    </xf>
    <xf numFmtId="3" fontId="6" fillId="24" borderId="10" xfId="0" applyNumberFormat="1" applyFont="1" applyFill="1" applyBorder="1" applyAlignment="1">
      <alignment horizontal="center" vertical="center" wrapText="1"/>
    </xf>
    <xf numFmtId="0" fontId="6" fillId="25" borderId="10" xfId="0" applyFont="1" applyFill="1" applyBorder="1" applyAlignment="1">
      <alignment horizontal="center" vertical="center"/>
    </xf>
    <xf numFmtId="10" fontId="4" fillId="25" borderId="10" xfId="0" applyNumberFormat="1" applyFont="1" applyFill="1" applyBorder="1" applyAlignment="1">
      <alignment horizontal="center" vertical="center"/>
    </xf>
    <xf numFmtId="1" fontId="6" fillId="25" borderId="10" xfId="0" applyNumberFormat="1" applyFont="1" applyFill="1" applyBorder="1" applyAlignment="1">
      <alignment horizontal="center" vertical="center"/>
    </xf>
    <xf numFmtId="3" fontId="6" fillId="25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49" fontId="4" fillId="0" borderId="10" xfId="0" applyNumberFormat="1" applyFont="1" applyBorder="1" applyAlignment="1">
      <alignment horizontal="center" vertical="center"/>
    </xf>
    <xf numFmtId="49" fontId="4" fillId="25" borderId="10" xfId="0" applyNumberFormat="1" applyFont="1" applyFill="1" applyBorder="1" applyAlignment="1">
      <alignment/>
    </xf>
    <xf numFmtId="49" fontId="4" fillId="25" borderId="10" xfId="0" applyNumberFormat="1" applyFont="1" applyFill="1" applyBorder="1" applyAlignment="1">
      <alignment horizontal="center" vertical="center"/>
    </xf>
    <xf numFmtId="1" fontId="6" fillId="26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3" fontId="4" fillId="24" borderId="10" xfId="0" applyNumberFormat="1" applyFont="1" applyFill="1" applyBorder="1" applyAlignment="1">
      <alignment horizontal="center" vertical="center"/>
    </xf>
    <xf numFmtId="3" fontId="4" fillId="24" borderId="10" xfId="0" applyNumberFormat="1" applyFont="1" applyFill="1" applyBorder="1" applyAlignment="1" applyProtection="1">
      <alignment horizontal="center" vertical="center" wrapText="1"/>
      <protection/>
    </xf>
    <xf numFmtId="1" fontId="4" fillId="0" borderId="10" xfId="0" applyNumberFormat="1" applyFont="1" applyBorder="1" applyAlignment="1">
      <alignment horizontal="center" vertical="center"/>
    </xf>
    <xf numFmtId="0" fontId="6" fillId="25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25" borderId="15" xfId="0" applyFont="1" applyFill="1" applyBorder="1" applyAlignment="1">
      <alignment horizontal="center" vertical="center"/>
    </xf>
    <xf numFmtId="49" fontId="4" fillId="25" borderId="11" xfId="0" applyNumberFormat="1" applyFont="1" applyFill="1" applyBorder="1" applyAlignment="1">
      <alignment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4" fillId="25" borderId="15" xfId="0" applyFont="1" applyFill="1" applyBorder="1" applyAlignment="1">
      <alignment horizontal="center" vertical="center"/>
    </xf>
    <xf numFmtId="49" fontId="4" fillId="25" borderId="11" xfId="0" applyNumberFormat="1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25" borderId="16" xfId="0" applyFont="1" applyFill="1" applyBorder="1" applyAlignment="1">
      <alignment horizontal="center" vertical="center"/>
    </xf>
    <xf numFmtId="0" fontId="4" fillId="25" borderId="16" xfId="0" applyFont="1" applyFill="1" applyBorder="1" applyAlignment="1">
      <alignment horizontal="center" vertical="center"/>
    </xf>
    <xf numFmtId="3" fontId="6" fillId="24" borderId="10" xfId="0" applyNumberFormat="1" applyFont="1" applyFill="1" applyBorder="1" applyAlignment="1">
      <alignment horizontal="center" vertical="center"/>
    </xf>
    <xf numFmtId="192" fontId="6" fillId="0" borderId="10" xfId="0" applyNumberFormat="1" applyFont="1" applyBorder="1" applyAlignment="1">
      <alignment horizontal="center" vertical="center" wrapText="1"/>
    </xf>
    <xf numFmtId="192" fontId="6" fillId="0" borderId="17" xfId="0" applyNumberFormat="1" applyFont="1" applyBorder="1" applyAlignment="1">
      <alignment horizontal="center" vertical="center" wrapText="1"/>
    </xf>
    <xf numFmtId="192" fontId="6" fillId="0" borderId="17" xfId="0" applyNumberFormat="1" applyFont="1" applyBorder="1" applyAlignment="1">
      <alignment horizontal="center" vertical="center" wrapText="1"/>
    </xf>
    <xf numFmtId="192" fontId="6" fillId="0" borderId="17" xfId="0" applyNumberFormat="1" applyFont="1" applyBorder="1" applyAlignment="1">
      <alignment horizontal="center" vertical="center" wrapText="1"/>
    </xf>
    <xf numFmtId="192" fontId="6" fillId="0" borderId="17" xfId="0" applyNumberFormat="1" applyFont="1" applyBorder="1" applyAlignment="1">
      <alignment horizontal="center" vertical="center" wrapText="1"/>
    </xf>
    <xf numFmtId="1" fontId="6" fillId="26" borderId="10" xfId="0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3.04.12-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arzan\Downloads\Emigrantai%205-7-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arzan\Downloads\parker%205-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arzan\Downloads\pistoletai%205-1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2013.03.29-04.0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arzan\Downloads\Dark%20Skies_Litva-201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arzan\Downloads\Side%20Effects_Litva-2013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arzan\Downloads\The%20Call_Litva-2013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arzan\Downloads\Silver%20Linings%20Playbook_Litva-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landžio 12 - 14 d.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migrantai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Kovo 29 - balandžio 4 d.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8"/>
  <sheetViews>
    <sheetView tabSelected="1" zoomScale="75" zoomScaleNormal="75" zoomScalePageLayoutView="0" workbookViewId="0" topLeftCell="A1">
      <selection activeCell="A1" sqref="A1"/>
    </sheetView>
  </sheetViews>
  <sheetFormatPr defaultColWidth="8.7109375" defaultRowHeight="12.75"/>
  <cols>
    <col min="1" max="1" width="4.7109375" style="3" customWidth="1"/>
    <col min="2" max="2" width="5.00390625" style="3" customWidth="1"/>
    <col min="3" max="3" width="34.8515625" style="3" bestFit="1" customWidth="1"/>
    <col min="4" max="6" width="14.8515625" style="3" bestFit="1" customWidth="1"/>
    <col min="7" max="7" width="10.8515625" style="3" bestFit="1" customWidth="1"/>
    <col min="8" max="8" width="14.8515625" style="3" customWidth="1"/>
    <col min="9" max="9" width="8.421875" style="3" customWidth="1"/>
    <col min="10" max="10" width="8.8515625" style="3" customWidth="1"/>
    <col min="11" max="11" width="7.8515625" style="3" bestFit="1" customWidth="1"/>
    <col min="12" max="12" width="9.421875" style="3" bestFit="1" customWidth="1"/>
    <col min="13" max="13" width="12.140625" style="3" bestFit="1" customWidth="1"/>
    <col min="14" max="14" width="10.8515625" style="3" customWidth="1"/>
    <col min="15" max="15" width="11.421875" style="3" bestFit="1" customWidth="1"/>
    <col min="16" max="16" width="14.28125" style="3" bestFit="1" customWidth="1"/>
    <col min="17" max="17" width="25.7109375" style="3" bestFit="1" customWidth="1"/>
    <col min="18" max="18" width="12.140625" style="3" bestFit="1" customWidth="1"/>
    <col min="19" max="16384" width="8.7109375" style="3" customWidth="1"/>
  </cols>
  <sheetData>
    <row r="1" spans="1:11" ht="19.5">
      <c r="A1" s="1" t="s">
        <v>25</v>
      </c>
      <c r="B1" s="1"/>
      <c r="C1" s="1"/>
      <c r="D1" s="2"/>
      <c r="E1" s="25"/>
      <c r="G1" s="30"/>
      <c r="K1"/>
    </row>
    <row r="2" ht="13.5" thickBot="1"/>
    <row r="3" spans="1:17" ht="61.5" customHeight="1">
      <c r="A3" s="39"/>
      <c r="B3" s="40"/>
      <c r="C3" s="41" t="s">
        <v>70</v>
      </c>
      <c r="D3" s="41" t="s">
        <v>27</v>
      </c>
      <c r="E3" s="41" t="s">
        <v>29</v>
      </c>
      <c r="F3" s="41" t="s">
        <v>26</v>
      </c>
      <c r="G3" s="41" t="s">
        <v>71</v>
      </c>
      <c r="H3" s="41" t="s">
        <v>28</v>
      </c>
      <c r="I3" s="41" t="s">
        <v>86</v>
      </c>
      <c r="J3" s="41" t="s">
        <v>16</v>
      </c>
      <c r="K3" s="41" t="s">
        <v>87</v>
      </c>
      <c r="L3" s="41" t="s">
        <v>74</v>
      </c>
      <c r="M3" s="41" t="s">
        <v>88</v>
      </c>
      <c r="N3" s="41" t="s">
        <v>3</v>
      </c>
      <c r="O3" s="41" t="s">
        <v>69</v>
      </c>
      <c r="P3" s="41" t="s">
        <v>6</v>
      </c>
      <c r="Q3" s="42" t="s">
        <v>17</v>
      </c>
    </row>
    <row r="4" spans="1:18" ht="25.5" customHeight="1">
      <c r="A4" s="43">
        <v>1</v>
      </c>
      <c r="B4" s="49">
        <v>1</v>
      </c>
      <c r="C4" s="4" t="s">
        <v>5</v>
      </c>
      <c r="D4" s="32">
        <v>181957.75</v>
      </c>
      <c r="E4" s="52">
        <f aca="true" t="shared" si="0" ref="E4:E13">D4/3.452</f>
        <v>52710.81981460023</v>
      </c>
      <c r="F4" s="52">
        <v>248630.05</v>
      </c>
      <c r="G4" s="17">
        <f>(D4-F4)/F4</f>
        <v>-0.2681586558020641</v>
      </c>
      <c r="H4" s="32">
        <v>13492</v>
      </c>
      <c r="I4" s="31">
        <v>379</v>
      </c>
      <c r="J4" s="58">
        <f>H4/I4</f>
        <v>35.598944591029024</v>
      </c>
      <c r="K4" s="31">
        <v>20</v>
      </c>
      <c r="L4" s="52">
        <v>3</v>
      </c>
      <c r="M4" s="32">
        <v>972730.25</v>
      </c>
      <c r="N4" s="32">
        <v>73230</v>
      </c>
      <c r="O4" s="52">
        <f>M4/3.452</f>
        <v>281787.4420625724</v>
      </c>
      <c r="P4" s="56">
        <v>40990</v>
      </c>
      <c r="Q4" s="38" t="s">
        <v>92</v>
      </c>
      <c r="R4" s="15"/>
    </row>
    <row r="5" spans="1:18" ht="25.5" customHeight="1">
      <c r="A5" s="43">
        <f>A4+1</f>
        <v>2</v>
      </c>
      <c r="B5" s="49" t="s">
        <v>30</v>
      </c>
      <c r="C5" s="4" t="s">
        <v>63</v>
      </c>
      <c r="D5" s="32">
        <v>96532.9</v>
      </c>
      <c r="E5" s="52">
        <f t="shared" si="0"/>
        <v>27964.339513325605</v>
      </c>
      <c r="F5" s="52">
        <v>26546</v>
      </c>
      <c r="G5" s="17">
        <f>(D5-F5)/F5</f>
        <v>2.636438634822572</v>
      </c>
      <c r="H5" s="32">
        <v>6046</v>
      </c>
      <c r="I5" s="31">
        <v>270</v>
      </c>
      <c r="J5" s="58">
        <f>H5/I5</f>
        <v>22.392592592592592</v>
      </c>
      <c r="K5" s="31">
        <v>12</v>
      </c>
      <c r="L5" s="52">
        <v>1</v>
      </c>
      <c r="M5" s="31">
        <v>123078.9</v>
      </c>
      <c r="N5" s="31">
        <v>7740</v>
      </c>
      <c r="O5" s="52">
        <f>M5/3.452</f>
        <v>35654.37427578215</v>
      </c>
      <c r="P5" s="57" t="s">
        <v>64</v>
      </c>
      <c r="Q5" s="38" t="s">
        <v>60</v>
      </c>
      <c r="R5" s="15"/>
    </row>
    <row r="6" spans="1:18" ht="25.5" customHeight="1">
      <c r="A6" s="43">
        <f aca="true" t="shared" si="1" ref="A6:A13">A5+1</f>
        <v>3</v>
      </c>
      <c r="B6" s="49" t="s">
        <v>8</v>
      </c>
      <c r="C6" s="4" t="s">
        <v>81</v>
      </c>
      <c r="D6" s="32">
        <v>59934</v>
      </c>
      <c r="E6" s="52">
        <f t="shared" si="0"/>
        <v>17362.10892236385</v>
      </c>
      <c r="F6" s="52" t="s">
        <v>22</v>
      </c>
      <c r="G6" s="17" t="s">
        <v>10</v>
      </c>
      <c r="H6" s="32">
        <v>3977</v>
      </c>
      <c r="I6" s="31">
        <v>126</v>
      </c>
      <c r="J6" s="58">
        <f>H6/I6</f>
        <v>31.563492063492063</v>
      </c>
      <c r="K6" s="31">
        <v>7</v>
      </c>
      <c r="L6" s="52">
        <v>1</v>
      </c>
      <c r="M6" s="32">
        <v>59934</v>
      </c>
      <c r="N6" s="32">
        <v>3977</v>
      </c>
      <c r="O6" s="52">
        <f aca="true" t="shared" si="2" ref="O6:O12">M6/3.452</f>
        <v>17362.10892236385</v>
      </c>
      <c r="P6" s="57">
        <v>41369</v>
      </c>
      <c r="Q6" s="38" t="s">
        <v>11</v>
      </c>
      <c r="R6" s="15"/>
    </row>
    <row r="7" spans="1:19" ht="25.5" customHeight="1">
      <c r="A7" s="43">
        <f t="shared" si="1"/>
        <v>4</v>
      </c>
      <c r="B7" s="49">
        <v>3</v>
      </c>
      <c r="C7" s="4" t="s">
        <v>38</v>
      </c>
      <c r="D7" s="32">
        <v>58152</v>
      </c>
      <c r="E7" s="52">
        <f t="shared" si="0"/>
        <v>16845.886442641946</v>
      </c>
      <c r="F7" s="52">
        <v>84610</v>
      </c>
      <c r="G7" s="17">
        <f>(D7-F7)/F7</f>
        <v>-0.3127053539770713</v>
      </c>
      <c r="H7" s="32">
        <v>4004</v>
      </c>
      <c r="I7" s="31">
        <v>210</v>
      </c>
      <c r="J7" s="58">
        <f>H7/I7</f>
        <v>19.066666666666666</v>
      </c>
      <c r="K7" s="31">
        <v>11</v>
      </c>
      <c r="L7" s="52">
        <v>2</v>
      </c>
      <c r="M7" s="32">
        <v>142763</v>
      </c>
      <c r="N7" s="32">
        <v>9992</v>
      </c>
      <c r="O7" s="52">
        <f t="shared" si="2"/>
        <v>41356.60486674392</v>
      </c>
      <c r="P7" s="57">
        <v>41362</v>
      </c>
      <c r="Q7" s="38" t="s">
        <v>39</v>
      </c>
      <c r="R7" s="15"/>
      <c r="S7" s="15"/>
    </row>
    <row r="8" spans="1:18" ht="25.5" customHeight="1">
      <c r="A8" s="43">
        <f t="shared" si="1"/>
        <v>5</v>
      </c>
      <c r="B8" s="49">
        <v>2</v>
      </c>
      <c r="C8" s="4" t="s">
        <v>36</v>
      </c>
      <c r="D8" s="32">
        <v>50145.8</v>
      </c>
      <c r="E8" s="52">
        <f t="shared" si="0"/>
        <v>14526.593279258403</v>
      </c>
      <c r="F8" s="52">
        <v>110612.7</v>
      </c>
      <c r="G8" s="17">
        <f>(D8-F8)/F8</f>
        <v>-0.5466542268654503</v>
      </c>
      <c r="H8" s="32">
        <v>3068</v>
      </c>
      <c r="I8" s="31">
        <v>195</v>
      </c>
      <c r="J8" s="58">
        <f>H8/I8</f>
        <v>15.733333333333333</v>
      </c>
      <c r="K8" s="31">
        <v>11</v>
      </c>
      <c r="L8" s="52">
        <v>2</v>
      </c>
      <c r="M8" s="32">
        <v>160758.5</v>
      </c>
      <c r="N8" s="32">
        <v>9769</v>
      </c>
      <c r="O8" s="52">
        <f t="shared" si="2"/>
        <v>46569.669756662806</v>
      </c>
      <c r="P8" s="57">
        <v>41362</v>
      </c>
      <c r="Q8" s="38" t="s">
        <v>37</v>
      </c>
      <c r="R8" s="15"/>
    </row>
    <row r="9" spans="1:18" ht="25.5" customHeight="1">
      <c r="A9" s="43">
        <f t="shared" si="1"/>
        <v>6</v>
      </c>
      <c r="B9" s="49">
        <v>4</v>
      </c>
      <c r="C9" s="4" t="s">
        <v>20</v>
      </c>
      <c r="D9" s="32">
        <v>34371</v>
      </c>
      <c r="E9" s="52">
        <f t="shared" si="0"/>
        <v>9956.83661645423</v>
      </c>
      <c r="F9" s="52">
        <v>37125</v>
      </c>
      <c r="G9" s="17">
        <f>(D9-F9)/F9</f>
        <v>-0.07418181818181818</v>
      </c>
      <c r="H9" s="32">
        <v>2218</v>
      </c>
      <c r="I9" s="31">
        <v>84</v>
      </c>
      <c r="J9" s="58">
        <f>H9/I9</f>
        <v>26.404761904761905</v>
      </c>
      <c r="K9" s="31">
        <v>5</v>
      </c>
      <c r="L9" s="52">
        <v>3</v>
      </c>
      <c r="M9" s="31">
        <v>150943</v>
      </c>
      <c r="N9" s="31">
        <v>10280</v>
      </c>
      <c r="O9" s="52">
        <f t="shared" si="2"/>
        <v>43726.24565469293</v>
      </c>
      <c r="P9" s="57">
        <v>41355</v>
      </c>
      <c r="Q9" s="38" t="s">
        <v>73</v>
      </c>
      <c r="R9" s="15"/>
    </row>
    <row r="10" spans="1:18" ht="25.5" customHeight="1">
      <c r="A10" s="43">
        <f t="shared" si="1"/>
        <v>7</v>
      </c>
      <c r="B10" s="49">
        <v>5</v>
      </c>
      <c r="C10" s="4" t="s">
        <v>49</v>
      </c>
      <c r="D10" s="32">
        <v>32581</v>
      </c>
      <c r="E10" s="52">
        <f t="shared" si="0"/>
        <v>9438.296639629201</v>
      </c>
      <c r="F10" s="52">
        <v>36646</v>
      </c>
      <c r="G10" s="17">
        <f>(D10-F10)/F10</f>
        <v>-0.11092615838017791</v>
      </c>
      <c r="H10" s="32">
        <v>2224</v>
      </c>
      <c r="I10" s="31">
        <v>103</v>
      </c>
      <c r="J10" s="58">
        <f>H10/I10</f>
        <v>21.59223300970874</v>
      </c>
      <c r="K10" s="31">
        <v>7</v>
      </c>
      <c r="L10" s="52">
        <v>9</v>
      </c>
      <c r="M10" s="31">
        <v>2578760.2</v>
      </c>
      <c r="N10" s="31">
        <v>184895</v>
      </c>
      <c r="O10" s="52">
        <f t="shared" si="2"/>
        <v>747033.661645423</v>
      </c>
      <c r="P10" s="55">
        <v>41313</v>
      </c>
      <c r="Q10" s="38" t="s">
        <v>73</v>
      </c>
      <c r="R10" s="15"/>
    </row>
    <row r="11" spans="1:18" ht="25.5" customHeight="1">
      <c r="A11" s="43">
        <f t="shared" si="1"/>
        <v>8</v>
      </c>
      <c r="B11" s="49" t="s">
        <v>8</v>
      </c>
      <c r="C11" s="4" t="s">
        <v>82</v>
      </c>
      <c r="D11" s="32">
        <v>15397</v>
      </c>
      <c r="E11" s="52">
        <f t="shared" si="0"/>
        <v>4460.312862108923</v>
      </c>
      <c r="F11" s="52" t="s">
        <v>22</v>
      </c>
      <c r="G11" s="17" t="s">
        <v>10</v>
      </c>
      <c r="H11" s="32">
        <v>980</v>
      </c>
      <c r="I11" s="31">
        <v>26</v>
      </c>
      <c r="J11" s="58">
        <f>H11/I11</f>
        <v>37.69230769230769</v>
      </c>
      <c r="K11" s="31">
        <v>1</v>
      </c>
      <c r="L11" s="52">
        <v>1</v>
      </c>
      <c r="M11" s="31">
        <v>15397</v>
      </c>
      <c r="N11" s="31">
        <v>980</v>
      </c>
      <c r="O11" s="52">
        <f t="shared" si="2"/>
        <v>4460.312862108923</v>
      </c>
      <c r="P11" s="57">
        <v>41369</v>
      </c>
      <c r="Q11" s="38" t="s">
        <v>72</v>
      </c>
      <c r="R11" s="15"/>
    </row>
    <row r="12" spans="1:18" ht="25.5" customHeight="1">
      <c r="A12" s="43">
        <f t="shared" si="1"/>
        <v>9</v>
      </c>
      <c r="B12" s="49" t="s">
        <v>8</v>
      </c>
      <c r="C12" s="4" t="s">
        <v>31</v>
      </c>
      <c r="D12" s="32">
        <v>15244</v>
      </c>
      <c r="E12" s="52">
        <f t="shared" si="0"/>
        <v>4415.990730011587</v>
      </c>
      <c r="F12" s="52" t="s">
        <v>22</v>
      </c>
      <c r="G12" s="17" t="s">
        <v>10</v>
      </c>
      <c r="H12" s="32">
        <v>1296</v>
      </c>
      <c r="I12" s="31">
        <v>65</v>
      </c>
      <c r="J12" s="58">
        <f>H12/I12</f>
        <v>19.93846153846154</v>
      </c>
      <c r="K12" s="31">
        <v>7</v>
      </c>
      <c r="L12" s="52">
        <v>1</v>
      </c>
      <c r="M12" s="32">
        <v>18410</v>
      </c>
      <c r="N12" s="32">
        <v>1491</v>
      </c>
      <c r="O12" s="52">
        <f t="shared" si="2"/>
        <v>5333.1402085747395</v>
      </c>
      <c r="P12" s="57">
        <v>41369</v>
      </c>
      <c r="Q12" s="38" t="s">
        <v>32</v>
      </c>
      <c r="R12" s="15"/>
    </row>
    <row r="13" spans="1:18" ht="25.5" customHeight="1">
      <c r="A13" s="43">
        <f t="shared" si="1"/>
        <v>10</v>
      </c>
      <c r="B13" s="49">
        <v>9</v>
      </c>
      <c r="C13" s="4" t="s">
        <v>66</v>
      </c>
      <c r="D13" s="32">
        <f>11068+2165</f>
        <v>13233</v>
      </c>
      <c r="E13" s="52">
        <f t="shared" si="0"/>
        <v>3833.4298957126302</v>
      </c>
      <c r="F13" s="52">
        <v>17747.5</v>
      </c>
      <c r="G13" s="17">
        <f>(D13-F13)/F13</f>
        <v>-0.2543738554726018</v>
      </c>
      <c r="H13" s="32">
        <f>686+139</f>
        <v>825</v>
      </c>
      <c r="I13" s="31">
        <v>43</v>
      </c>
      <c r="J13" s="58">
        <f>H13/I13</f>
        <v>19.186046511627907</v>
      </c>
      <c r="K13" s="31">
        <v>4</v>
      </c>
      <c r="L13" s="52">
        <v>4</v>
      </c>
      <c r="M13" s="32">
        <v>134252.1</v>
      </c>
      <c r="N13" s="32">
        <v>8982</v>
      </c>
      <c r="O13" s="52">
        <f>M13/3.452</f>
        <v>38891.10660486675</v>
      </c>
      <c r="P13" s="56">
        <v>41348</v>
      </c>
      <c r="Q13" s="38" t="s">
        <v>67</v>
      </c>
      <c r="R13" s="15"/>
    </row>
    <row r="14" spans="1:17" ht="27" customHeight="1">
      <c r="A14" s="43"/>
      <c r="B14" s="49"/>
      <c r="C14" s="12" t="s">
        <v>75</v>
      </c>
      <c r="D14" s="13">
        <f>SUM(D4:D13)</f>
        <v>557548.45</v>
      </c>
      <c r="E14" s="13">
        <f>SUM(E4:E13)</f>
        <v>161514.61471610662</v>
      </c>
      <c r="F14" s="13">
        <v>616633.45</v>
      </c>
      <c r="G14" s="14">
        <f>(D14-F14)/F14</f>
        <v>-0.09581867477348173</v>
      </c>
      <c r="H14" s="13">
        <f>SUM(H4:H13)</f>
        <v>38130</v>
      </c>
      <c r="I14" s="18"/>
      <c r="J14" s="18"/>
      <c r="K14" s="19"/>
      <c r="L14" s="18"/>
      <c r="M14" s="20"/>
      <c r="N14" s="20"/>
      <c r="O14" s="16"/>
      <c r="P14" s="26"/>
      <c r="Q14" s="38"/>
    </row>
    <row r="15" spans="1:17" ht="9" customHeight="1">
      <c r="A15" s="44"/>
      <c r="B15" s="50"/>
      <c r="C15" s="5"/>
      <c r="D15" s="6"/>
      <c r="E15" s="6"/>
      <c r="F15" s="6"/>
      <c r="G15" s="7"/>
      <c r="H15" s="7"/>
      <c r="I15" s="8"/>
      <c r="J15" s="8"/>
      <c r="K15" s="7"/>
      <c r="L15" s="8"/>
      <c r="M15" s="7"/>
      <c r="N15" s="7"/>
      <c r="O15" s="7"/>
      <c r="P15" s="27"/>
      <c r="Q15" s="45"/>
    </row>
    <row r="16" spans="1:18" ht="25.5" customHeight="1">
      <c r="A16" s="43">
        <f>A13+1</f>
        <v>11</v>
      </c>
      <c r="B16" s="49">
        <v>12</v>
      </c>
      <c r="C16" s="4" t="s">
        <v>21</v>
      </c>
      <c r="D16" s="32">
        <v>11700.5</v>
      </c>
      <c r="E16" s="52">
        <f aca="true" t="shared" si="3" ref="E16:E23">D16/3.452</f>
        <v>3389.484356894554</v>
      </c>
      <c r="F16" s="52">
        <v>14705.1</v>
      </c>
      <c r="G16" s="17">
        <f>(D16-F16)/F16</f>
        <v>-0.20432367001924504</v>
      </c>
      <c r="H16" s="32">
        <v>865</v>
      </c>
      <c r="I16" s="31">
        <v>63</v>
      </c>
      <c r="J16" s="29">
        <f>H16/I16</f>
        <v>13.73015873015873</v>
      </c>
      <c r="K16" s="31">
        <v>6</v>
      </c>
      <c r="L16" s="52">
        <v>3</v>
      </c>
      <c r="M16" s="32">
        <v>73383.1</v>
      </c>
      <c r="N16" s="32">
        <v>5116</v>
      </c>
      <c r="O16" s="52">
        <f aca="true" t="shared" si="4" ref="O16:O23">M16/3.452</f>
        <v>21258.14020857474</v>
      </c>
      <c r="P16" s="57">
        <v>41355</v>
      </c>
      <c r="Q16" s="38" t="s">
        <v>47</v>
      </c>
      <c r="R16" s="15"/>
    </row>
    <row r="17" spans="1:18" ht="25.5" customHeight="1">
      <c r="A17" s="43">
        <f aca="true" t="shared" si="5" ref="A17:A23">A16+1</f>
        <v>12</v>
      </c>
      <c r="B17" s="49">
        <v>11</v>
      </c>
      <c r="C17" s="4" t="s">
        <v>12</v>
      </c>
      <c r="D17" s="31">
        <v>9722</v>
      </c>
      <c r="E17" s="52">
        <f t="shared" si="3"/>
        <v>2816.3383545770566</v>
      </c>
      <c r="F17" s="52">
        <v>14930.5</v>
      </c>
      <c r="G17" s="17">
        <f>(D17-F17)/F17</f>
        <v>-0.3488496701383075</v>
      </c>
      <c r="H17" s="31">
        <v>683</v>
      </c>
      <c r="I17" s="31">
        <v>36</v>
      </c>
      <c r="J17" s="29">
        <f>H17/I17</f>
        <v>18.97222222222222</v>
      </c>
      <c r="K17" s="31">
        <v>4</v>
      </c>
      <c r="L17" s="52">
        <v>6</v>
      </c>
      <c r="M17" s="31">
        <v>189805.3</v>
      </c>
      <c r="N17" s="31">
        <v>13106</v>
      </c>
      <c r="O17" s="52">
        <f t="shared" si="4"/>
        <v>54984.15411355736</v>
      </c>
      <c r="P17" s="55">
        <v>41334</v>
      </c>
      <c r="Q17" s="38" t="s">
        <v>13</v>
      </c>
      <c r="R17" s="15"/>
    </row>
    <row r="18" spans="1:18" ht="25.5" customHeight="1">
      <c r="A18" s="43">
        <f t="shared" si="5"/>
        <v>13</v>
      </c>
      <c r="B18" s="49">
        <v>7</v>
      </c>
      <c r="C18" s="4" t="s">
        <v>89</v>
      </c>
      <c r="D18" s="32">
        <v>9421</v>
      </c>
      <c r="E18" s="52">
        <f t="shared" si="3"/>
        <v>2729.1425260718424</v>
      </c>
      <c r="F18" s="52">
        <v>19846.5</v>
      </c>
      <c r="G18" s="17">
        <f>(D18-F18)/F18</f>
        <v>-0.525306729146197</v>
      </c>
      <c r="H18" s="32">
        <v>669</v>
      </c>
      <c r="I18" s="31">
        <v>24</v>
      </c>
      <c r="J18" s="58">
        <f>H18/I18</f>
        <v>27.875</v>
      </c>
      <c r="K18" s="31">
        <v>4</v>
      </c>
      <c r="L18" s="52">
        <v>6</v>
      </c>
      <c r="M18" s="31">
        <v>352224.6</v>
      </c>
      <c r="N18" s="31">
        <v>23605</v>
      </c>
      <c r="O18" s="52">
        <f t="shared" si="4"/>
        <v>102034.93626882965</v>
      </c>
      <c r="P18" s="55">
        <v>41334</v>
      </c>
      <c r="Q18" s="38" t="s">
        <v>72</v>
      </c>
      <c r="R18" s="15"/>
    </row>
    <row r="19" spans="1:18" ht="25.5" customHeight="1">
      <c r="A19" s="43">
        <f t="shared" si="5"/>
        <v>14</v>
      </c>
      <c r="B19" s="49">
        <v>10</v>
      </c>
      <c r="C19" s="4" t="s">
        <v>55</v>
      </c>
      <c r="D19" s="32">
        <v>9328</v>
      </c>
      <c r="E19" s="52">
        <f t="shared" si="3"/>
        <v>2702.2016222479724</v>
      </c>
      <c r="F19" s="52">
        <v>17094.7</v>
      </c>
      <c r="G19" s="17">
        <f>(D19-F19)/F19</f>
        <v>-0.4543337993647154</v>
      </c>
      <c r="H19" s="32">
        <v>600</v>
      </c>
      <c r="I19" s="31">
        <f>8*7</f>
        <v>56</v>
      </c>
      <c r="J19" s="58">
        <f>H19/I19</f>
        <v>10.714285714285714</v>
      </c>
      <c r="K19" s="31">
        <v>3</v>
      </c>
      <c r="L19" s="52">
        <v>5</v>
      </c>
      <c r="M19" s="31">
        <v>294643.2</v>
      </c>
      <c r="N19" s="31">
        <v>21092</v>
      </c>
      <c r="O19" s="52">
        <f t="shared" si="4"/>
        <v>85354.34530706838</v>
      </c>
      <c r="P19" s="56">
        <v>41341</v>
      </c>
      <c r="Q19" s="38" t="s">
        <v>11</v>
      </c>
      <c r="R19" s="15"/>
    </row>
    <row r="20" spans="1:18" ht="25.5" customHeight="1">
      <c r="A20" s="43">
        <f t="shared" si="5"/>
        <v>15</v>
      </c>
      <c r="B20" s="49" t="s">
        <v>77</v>
      </c>
      <c r="C20" s="4" t="s">
        <v>76</v>
      </c>
      <c r="D20" s="31">
        <v>8688</v>
      </c>
      <c r="E20" s="52">
        <f t="shared" si="3"/>
        <v>2516.8018539976824</v>
      </c>
      <c r="F20" s="52" t="s">
        <v>22</v>
      </c>
      <c r="G20" s="17" t="s">
        <v>10</v>
      </c>
      <c r="H20" s="31">
        <v>577</v>
      </c>
      <c r="I20" s="31">
        <v>6</v>
      </c>
      <c r="J20" s="58">
        <f>H20/I20</f>
        <v>96.16666666666667</v>
      </c>
      <c r="K20" s="31">
        <v>6</v>
      </c>
      <c r="L20" s="52" t="s">
        <v>77</v>
      </c>
      <c r="M20" s="31">
        <v>8688</v>
      </c>
      <c r="N20" s="31">
        <v>577</v>
      </c>
      <c r="O20" s="52">
        <f t="shared" si="4"/>
        <v>2516.8018539976824</v>
      </c>
      <c r="P20" s="57" t="s">
        <v>78</v>
      </c>
      <c r="Q20" s="38" t="s">
        <v>13</v>
      </c>
      <c r="R20" s="15"/>
    </row>
    <row r="21" spans="1:18" ht="25.5" customHeight="1">
      <c r="A21" s="43">
        <f t="shared" si="5"/>
        <v>16</v>
      </c>
      <c r="B21" s="49">
        <v>8</v>
      </c>
      <c r="C21" s="4" t="s">
        <v>61</v>
      </c>
      <c r="D21" s="32">
        <v>8416.5</v>
      </c>
      <c r="E21" s="52">
        <f t="shared" si="3"/>
        <v>2438.151796060255</v>
      </c>
      <c r="F21" s="52">
        <v>17775</v>
      </c>
      <c r="G21" s="17">
        <f>(D21-F21)/F21</f>
        <v>-0.5264978902953587</v>
      </c>
      <c r="H21" s="32">
        <v>615</v>
      </c>
      <c r="I21" s="31">
        <v>49</v>
      </c>
      <c r="J21" s="58">
        <f>H21/I21</f>
        <v>12.551020408163266</v>
      </c>
      <c r="K21" s="31">
        <v>5</v>
      </c>
      <c r="L21" s="52">
        <v>5</v>
      </c>
      <c r="M21" s="31">
        <v>318657.05</v>
      </c>
      <c r="N21" s="31">
        <v>20458</v>
      </c>
      <c r="O21" s="52">
        <f t="shared" si="4"/>
        <v>92310.84878331402</v>
      </c>
      <c r="P21" s="56">
        <v>41341</v>
      </c>
      <c r="Q21" s="38" t="s">
        <v>68</v>
      </c>
      <c r="R21" s="15"/>
    </row>
    <row r="22" spans="1:18" ht="25.5" customHeight="1">
      <c r="A22" s="43">
        <f t="shared" si="5"/>
        <v>17</v>
      </c>
      <c r="B22" s="49" t="s">
        <v>62</v>
      </c>
      <c r="C22" s="4" t="s">
        <v>79</v>
      </c>
      <c r="D22" s="32">
        <v>7347</v>
      </c>
      <c r="E22" s="52">
        <f t="shared" si="3"/>
        <v>2128.3314020857474</v>
      </c>
      <c r="F22" s="52" t="s">
        <v>10</v>
      </c>
      <c r="G22" s="17" t="s">
        <v>10</v>
      </c>
      <c r="H22" s="32">
        <v>525</v>
      </c>
      <c r="I22" s="31">
        <v>7</v>
      </c>
      <c r="J22" s="29">
        <f>H22/I22</f>
        <v>75</v>
      </c>
      <c r="K22" s="31">
        <v>4</v>
      </c>
      <c r="L22" s="52" t="s">
        <v>40</v>
      </c>
      <c r="M22" s="32">
        <v>7347</v>
      </c>
      <c r="N22" s="32">
        <v>525</v>
      </c>
      <c r="O22" s="52">
        <f t="shared" si="4"/>
        <v>2128.3314020857474</v>
      </c>
      <c r="P22" s="57" t="s">
        <v>80</v>
      </c>
      <c r="Q22" s="38" t="s">
        <v>11</v>
      </c>
      <c r="R22" s="15"/>
    </row>
    <row r="23" spans="1:18" ht="25.5" customHeight="1">
      <c r="A23" s="43">
        <f t="shared" si="5"/>
        <v>18</v>
      </c>
      <c r="B23" s="49">
        <v>13</v>
      </c>
      <c r="C23" s="4" t="s">
        <v>4</v>
      </c>
      <c r="D23" s="32">
        <v>6488.5</v>
      </c>
      <c r="E23" s="52">
        <f t="shared" si="3"/>
        <v>1879.6349942062573</v>
      </c>
      <c r="F23" s="52">
        <v>14462</v>
      </c>
      <c r="G23" s="17">
        <f>(D23-F23)/F23</f>
        <v>-0.5513414465495782</v>
      </c>
      <c r="H23" s="32">
        <v>433</v>
      </c>
      <c r="I23" s="31">
        <v>28</v>
      </c>
      <c r="J23" s="29">
        <f>H23/I23</f>
        <v>15.464285714285714</v>
      </c>
      <c r="K23" s="31">
        <v>4</v>
      </c>
      <c r="L23" s="52">
        <v>4</v>
      </c>
      <c r="M23" s="32">
        <v>102478.7</v>
      </c>
      <c r="N23" s="32">
        <v>6962</v>
      </c>
      <c r="O23" s="52">
        <f t="shared" si="4"/>
        <v>29686.761297798377</v>
      </c>
      <c r="P23" s="57">
        <v>41348</v>
      </c>
      <c r="Q23" s="38" t="s">
        <v>47</v>
      </c>
      <c r="R23" s="15"/>
    </row>
    <row r="24" spans="1:18" ht="25.5" customHeight="1">
      <c r="A24" s="43">
        <f>A25+1</f>
        <v>20</v>
      </c>
      <c r="B24" s="49">
        <v>15</v>
      </c>
      <c r="C24" s="4" t="s">
        <v>52</v>
      </c>
      <c r="D24" s="32">
        <v>4163</v>
      </c>
      <c r="E24" s="52">
        <f>D24/3.452</f>
        <v>1205.9675550405561</v>
      </c>
      <c r="F24" s="52">
        <v>6370.5</v>
      </c>
      <c r="G24" s="17">
        <f>(D24-F24)/F24</f>
        <v>-0.34651911152970727</v>
      </c>
      <c r="H24" s="32">
        <v>315</v>
      </c>
      <c r="I24" s="31">
        <v>14</v>
      </c>
      <c r="J24" s="29">
        <f>H24/I24</f>
        <v>22.5</v>
      </c>
      <c r="K24" s="31">
        <v>2</v>
      </c>
      <c r="L24" s="52">
        <v>5</v>
      </c>
      <c r="M24" s="31">
        <v>47942</v>
      </c>
      <c r="N24" s="31">
        <v>3042</v>
      </c>
      <c r="O24" s="52">
        <f>M24/3.452</f>
        <v>13888.180764774044</v>
      </c>
      <c r="P24" s="56">
        <v>41341</v>
      </c>
      <c r="Q24" s="38" t="s">
        <v>53</v>
      </c>
      <c r="R24" s="15"/>
    </row>
    <row r="25" spans="1:18" ht="25.5" customHeight="1">
      <c r="A25" s="43">
        <f>A23+1</f>
        <v>19</v>
      </c>
      <c r="B25" s="49" t="s">
        <v>8</v>
      </c>
      <c r="C25" s="4" t="s">
        <v>83</v>
      </c>
      <c r="D25" s="32">
        <v>3816.5</v>
      </c>
      <c r="E25" s="52">
        <f>D25/3.452</f>
        <v>1105.5909617612979</v>
      </c>
      <c r="F25" s="52" t="s">
        <v>10</v>
      </c>
      <c r="G25" s="17" t="s">
        <v>10</v>
      </c>
      <c r="H25" s="32">
        <v>226</v>
      </c>
      <c r="I25" s="31">
        <v>6</v>
      </c>
      <c r="J25" s="29">
        <f>H25/I25</f>
        <v>37.666666666666664</v>
      </c>
      <c r="K25" s="31">
        <v>1</v>
      </c>
      <c r="L25" s="52">
        <v>1</v>
      </c>
      <c r="M25" s="32">
        <v>3816.5</v>
      </c>
      <c r="N25" s="32">
        <v>226</v>
      </c>
      <c r="O25" s="52">
        <f>M25/3.452</f>
        <v>1105.5909617612979</v>
      </c>
      <c r="P25" s="57">
        <v>41369</v>
      </c>
      <c r="Q25" s="38" t="s">
        <v>35</v>
      </c>
      <c r="R25" s="15"/>
    </row>
    <row r="26" spans="1:17" ht="27" customHeight="1">
      <c r="A26" s="43"/>
      <c r="B26" s="49"/>
      <c r="C26" s="12" t="s">
        <v>7</v>
      </c>
      <c r="D26" s="13">
        <f>SUM(D16:D25)+D14</f>
        <v>636639.45</v>
      </c>
      <c r="E26" s="13">
        <f>SUM(E16:E25)+E14</f>
        <v>184426.26013904985</v>
      </c>
      <c r="F26" s="13">
        <v>689900.0499999999</v>
      </c>
      <c r="G26" s="14">
        <f>(D26-F26)/F26</f>
        <v>-0.07720045824029145</v>
      </c>
      <c r="H26" s="13">
        <f>SUM(H16:H25)+H14</f>
        <v>43638</v>
      </c>
      <c r="I26" s="33"/>
      <c r="J26" s="33"/>
      <c r="K26" s="35"/>
      <c r="L26" s="33"/>
      <c r="M26" s="36"/>
      <c r="N26" s="36"/>
      <c r="O26" s="52"/>
      <c r="P26" s="37"/>
      <c r="Q26" s="46"/>
    </row>
    <row r="27" spans="1:17" ht="12" customHeight="1">
      <c r="A27" s="47"/>
      <c r="B27" s="51"/>
      <c r="C27" s="9"/>
      <c r="D27" s="10"/>
      <c r="E27" s="10"/>
      <c r="F27" s="10"/>
      <c r="G27" s="22"/>
      <c r="H27" s="21"/>
      <c r="I27" s="23">
        <v>3</v>
      </c>
      <c r="J27" s="23"/>
      <c r="K27" s="34"/>
      <c r="L27" s="23"/>
      <c r="M27" s="24"/>
      <c r="N27" s="24"/>
      <c r="O27" s="24"/>
      <c r="P27" s="28"/>
      <c r="Q27" s="48"/>
    </row>
    <row r="28" spans="1:18" ht="25.5" customHeight="1">
      <c r="A28" s="43">
        <f>A24+1</f>
        <v>21</v>
      </c>
      <c r="B28" s="49">
        <v>19</v>
      </c>
      <c r="C28" s="4" t="s">
        <v>90</v>
      </c>
      <c r="D28" s="31">
        <v>3758</v>
      </c>
      <c r="E28" s="52">
        <f aca="true" t="shared" si="6" ref="E28:E36">D28/3.452</f>
        <v>1088.6442641946699</v>
      </c>
      <c r="F28" s="52">
        <v>2178</v>
      </c>
      <c r="G28" s="17">
        <f>(D28-F28)/F28</f>
        <v>0.7254361799816346</v>
      </c>
      <c r="H28" s="31">
        <v>278</v>
      </c>
      <c r="I28" s="31">
        <v>17</v>
      </c>
      <c r="J28" s="29">
        <f>H28/I28</f>
        <v>16.352941176470587</v>
      </c>
      <c r="K28" s="31">
        <v>2</v>
      </c>
      <c r="L28" s="52">
        <v>7</v>
      </c>
      <c r="M28" s="31">
        <v>82742.5</v>
      </c>
      <c r="N28" s="31">
        <v>5861</v>
      </c>
      <c r="O28" s="52">
        <f aca="true" t="shared" si="7" ref="O28:O36">M28/3.452</f>
        <v>23969.438006952492</v>
      </c>
      <c r="P28" s="55">
        <v>41327</v>
      </c>
      <c r="Q28" s="38" t="s">
        <v>92</v>
      </c>
      <c r="R28" s="15"/>
    </row>
    <row r="29" spans="1:18" ht="25.5" customHeight="1">
      <c r="A29" s="43">
        <f aca="true" t="shared" si="8" ref="A29:A35">A28+1</f>
        <v>22</v>
      </c>
      <c r="B29" s="49">
        <v>20</v>
      </c>
      <c r="C29" s="4" t="s">
        <v>56</v>
      </c>
      <c r="D29" s="32">
        <v>3337</v>
      </c>
      <c r="E29" s="52">
        <f t="shared" si="6"/>
        <v>966.6859791425261</v>
      </c>
      <c r="F29" s="52">
        <v>2133</v>
      </c>
      <c r="G29" s="17">
        <f>(D29-F29)/F29</f>
        <v>0.5644631973745898</v>
      </c>
      <c r="H29" s="32">
        <v>195</v>
      </c>
      <c r="I29" s="31">
        <v>21</v>
      </c>
      <c r="J29" s="29">
        <f>H29/I29</f>
        <v>9.285714285714286</v>
      </c>
      <c r="K29" s="31">
        <v>1</v>
      </c>
      <c r="L29" s="52">
        <v>7</v>
      </c>
      <c r="M29" s="32">
        <v>377640</v>
      </c>
      <c r="N29" s="32">
        <v>29378</v>
      </c>
      <c r="O29" s="52">
        <f t="shared" si="7"/>
        <v>109397.45075318655</v>
      </c>
      <c r="P29" s="55">
        <v>41327</v>
      </c>
      <c r="Q29" s="38" t="s">
        <v>57</v>
      </c>
      <c r="R29" s="15"/>
    </row>
    <row r="30" spans="1:18" ht="25.5" customHeight="1">
      <c r="A30" s="43">
        <f t="shared" si="8"/>
        <v>23</v>
      </c>
      <c r="B30" s="49">
        <v>14</v>
      </c>
      <c r="C30" s="4" t="s">
        <v>65</v>
      </c>
      <c r="D30" s="32">
        <v>2551</v>
      </c>
      <c r="E30" s="52">
        <f t="shared" si="6"/>
        <v>738.9918887601391</v>
      </c>
      <c r="F30" s="52">
        <v>8250</v>
      </c>
      <c r="G30" s="17">
        <f>(D30-F30)/F30</f>
        <v>-0.6907878787878788</v>
      </c>
      <c r="H30" s="32">
        <v>237</v>
      </c>
      <c r="I30" s="31">
        <v>26</v>
      </c>
      <c r="J30" s="29">
        <f>H30/I30</f>
        <v>9.115384615384615</v>
      </c>
      <c r="K30" s="31">
        <v>3</v>
      </c>
      <c r="L30" s="52">
        <v>4</v>
      </c>
      <c r="M30" s="31">
        <v>73893.5</v>
      </c>
      <c r="N30" s="31">
        <v>5535</v>
      </c>
      <c r="O30" s="52">
        <f t="shared" si="7"/>
        <v>21405.996523754344</v>
      </c>
      <c r="P30" s="56">
        <v>41348</v>
      </c>
      <c r="Q30" s="38" t="s">
        <v>13</v>
      </c>
      <c r="R30" s="15"/>
    </row>
    <row r="31" spans="1:18" ht="25.5" customHeight="1">
      <c r="A31" s="43">
        <f t="shared" si="8"/>
        <v>24</v>
      </c>
      <c r="B31" s="49">
        <v>16</v>
      </c>
      <c r="C31" s="4" t="s">
        <v>9</v>
      </c>
      <c r="D31" s="32">
        <v>2495</v>
      </c>
      <c r="E31" s="52">
        <f t="shared" si="6"/>
        <v>722.7694090382387</v>
      </c>
      <c r="F31" s="52">
        <v>5566</v>
      </c>
      <c r="G31" s="17">
        <f>(D31-F31)/F31</f>
        <v>-0.5517427236794826</v>
      </c>
      <c r="H31" s="32">
        <v>191</v>
      </c>
      <c r="I31" s="31">
        <v>28</v>
      </c>
      <c r="J31" s="29">
        <f>H31/I31</f>
        <v>6.821428571428571</v>
      </c>
      <c r="K31" s="31">
        <v>4</v>
      </c>
      <c r="L31" s="52">
        <v>6</v>
      </c>
      <c r="M31" s="31">
        <v>126362.5</v>
      </c>
      <c r="N31" s="31">
        <v>8772</v>
      </c>
      <c r="O31" s="52">
        <f t="shared" si="7"/>
        <v>36605.5909617613</v>
      </c>
      <c r="P31" s="56">
        <v>41334</v>
      </c>
      <c r="Q31" s="38" t="s">
        <v>47</v>
      </c>
      <c r="R31" s="15"/>
    </row>
    <row r="32" spans="1:18" ht="25.5" customHeight="1">
      <c r="A32" s="43">
        <f t="shared" si="8"/>
        <v>25</v>
      </c>
      <c r="B32" s="49">
        <v>18</v>
      </c>
      <c r="C32" s="4" t="s">
        <v>54</v>
      </c>
      <c r="D32" s="31">
        <v>1937</v>
      </c>
      <c r="E32" s="52">
        <f t="shared" si="6"/>
        <v>561.1239860950174</v>
      </c>
      <c r="F32" s="52">
        <v>2194.5</v>
      </c>
      <c r="G32" s="17">
        <f>(D32-F32)/F32</f>
        <v>-0.11733880154932787</v>
      </c>
      <c r="H32" s="31">
        <v>176</v>
      </c>
      <c r="I32" s="31">
        <v>13</v>
      </c>
      <c r="J32" s="29">
        <f>H32/I32</f>
        <v>13.538461538461538</v>
      </c>
      <c r="K32" s="31">
        <v>1</v>
      </c>
      <c r="L32" s="52">
        <v>6</v>
      </c>
      <c r="M32" s="31">
        <v>22805.5</v>
      </c>
      <c r="N32" s="31">
        <v>1630</v>
      </c>
      <c r="O32" s="52">
        <f t="shared" si="7"/>
        <v>6606.460023174971</v>
      </c>
      <c r="P32" s="56">
        <v>41341</v>
      </c>
      <c r="Q32" s="38" t="s">
        <v>92</v>
      </c>
      <c r="R32" s="15"/>
    </row>
    <row r="33" spans="1:18" ht="25.5" customHeight="1">
      <c r="A33" s="43">
        <f t="shared" si="8"/>
        <v>26</v>
      </c>
      <c r="B33" s="49">
        <v>31</v>
      </c>
      <c r="C33" s="4" t="s">
        <v>45</v>
      </c>
      <c r="D33" s="32">
        <v>1882</v>
      </c>
      <c r="E33" s="52">
        <f t="shared" si="6"/>
        <v>545.1911935110081</v>
      </c>
      <c r="F33" s="52">
        <v>80</v>
      </c>
      <c r="G33" s="17">
        <f>(D33-F33)/F33</f>
        <v>22.525</v>
      </c>
      <c r="H33" s="32">
        <v>169</v>
      </c>
      <c r="I33" s="31">
        <v>5</v>
      </c>
      <c r="J33" s="29">
        <f>H33/I33</f>
        <v>33.8</v>
      </c>
      <c r="K33" s="31">
        <v>1</v>
      </c>
      <c r="L33" s="52"/>
      <c r="M33" s="31">
        <v>26489.5</v>
      </c>
      <c r="N33" s="31">
        <v>2022</v>
      </c>
      <c r="O33" s="52">
        <f t="shared" si="7"/>
        <v>7673.667439165702</v>
      </c>
      <c r="P33" s="57">
        <v>41330</v>
      </c>
      <c r="Q33" s="38" t="s">
        <v>46</v>
      </c>
      <c r="R33" s="15"/>
    </row>
    <row r="34" spans="1:18" ht="25.5" customHeight="1">
      <c r="A34" s="43">
        <f t="shared" si="8"/>
        <v>27</v>
      </c>
      <c r="B34" s="49">
        <v>17</v>
      </c>
      <c r="C34" s="4" t="s">
        <v>0</v>
      </c>
      <c r="D34" s="32">
        <v>1538</v>
      </c>
      <c r="E34" s="52">
        <f t="shared" si="6"/>
        <v>445.5388180764774</v>
      </c>
      <c r="F34" s="52">
        <v>2477</v>
      </c>
      <c r="G34" s="17">
        <f>(D34-F34)/F34</f>
        <v>-0.3790876059749697</v>
      </c>
      <c r="H34" s="32">
        <v>113</v>
      </c>
      <c r="I34" s="31">
        <v>13</v>
      </c>
      <c r="J34" s="29">
        <f>H34/I34</f>
        <v>8.692307692307692</v>
      </c>
      <c r="K34" s="31">
        <v>1</v>
      </c>
      <c r="L34" s="52">
        <v>9</v>
      </c>
      <c r="M34" s="31">
        <v>58251</v>
      </c>
      <c r="N34" s="31">
        <v>4284</v>
      </c>
      <c r="O34" s="52">
        <f t="shared" si="7"/>
        <v>16874.565469293164</v>
      </c>
      <c r="P34" s="55">
        <v>41313</v>
      </c>
      <c r="Q34" s="38" t="s">
        <v>60</v>
      </c>
      <c r="R34" s="15"/>
    </row>
    <row r="35" spans="1:18" ht="25.5" customHeight="1">
      <c r="A35" s="43">
        <f t="shared" si="8"/>
        <v>28</v>
      </c>
      <c r="B35" s="49" t="s">
        <v>33</v>
      </c>
      <c r="C35" s="4" t="s">
        <v>34</v>
      </c>
      <c r="D35" s="32">
        <v>1362</v>
      </c>
      <c r="E35" s="52">
        <f t="shared" si="6"/>
        <v>394.55388180764777</v>
      </c>
      <c r="F35" s="52" t="s">
        <v>10</v>
      </c>
      <c r="G35" s="17" t="s">
        <v>10</v>
      </c>
      <c r="H35" s="32">
        <v>104</v>
      </c>
      <c r="I35" s="31">
        <v>6</v>
      </c>
      <c r="J35" s="29">
        <f>H35/I35</f>
        <v>17.333333333333332</v>
      </c>
      <c r="K35" s="31">
        <v>1</v>
      </c>
      <c r="L35" s="52">
        <v>1</v>
      </c>
      <c r="M35" s="32">
        <v>1362</v>
      </c>
      <c r="N35" s="32">
        <v>104</v>
      </c>
      <c r="O35" s="52">
        <f t="shared" si="7"/>
        <v>394.55388180764777</v>
      </c>
      <c r="P35" s="57">
        <v>41369</v>
      </c>
      <c r="Q35" s="38" t="s">
        <v>35</v>
      </c>
      <c r="R35" s="15"/>
    </row>
    <row r="36" spans="1:18" ht="25.5" customHeight="1">
      <c r="A36" s="43">
        <f>A37+1</f>
        <v>30</v>
      </c>
      <c r="B36" s="49">
        <v>23</v>
      </c>
      <c r="C36" s="4" t="s">
        <v>18</v>
      </c>
      <c r="D36" s="32">
        <v>966</v>
      </c>
      <c r="E36" s="52">
        <f t="shared" si="6"/>
        <v>279.837775202781</v>
      </c>
      <c r="F36" s="52">
        <v>999</v>
      </c>
      <c r="G36" s="17">
        <f>(D36-F36)/F36</f>
        <v>-0.03303303303303303</v>
      </c>
      <c r="H36" s="32">
        <v>80</v>
      </c>
      <c r="I36" s="31">
        <v>7</v>
      </c>
      <c r="J36" s="29">
        <f>H36/I36</f>
        <v>11.428571428571429</v>
      </c>
      <c r="K36" s="31">
        <v>3</v>
      </c>
      <c r="L36" s="52">
        <v>8</v>
      </c>
      <c r="M36" s="32">
        <v>15288</v>
      </c>
      <c r="N36" s="32">
        <v>1344</v>
      </c>
      <c r="O36" s="52">
        <f t="shared" si="7"/>
        <v>4428.736964078795</v>
      </c>
      <c r="P36" s="55">
        <v>41320</v>
      </c>
      <c r="Q36" s="38" t="s">
        <v>1</v>
      </c>
      <c r="R36" s="15"/>
    </row>
    <row r="37" spans="1:18" ht="25.5" customHeight="1">
      <c r="A37" s="43">
        <f>A35+1</f>
        <v>29</v>
      </c>
      <c r="B37" s="49">
        <v>25</v>
      </c>
      <c r="C37" s="4" t="s">
        <v>58</v>
      </c>
      <c r="D37" s="32">
        <v>938</v>
      </c>
      <c r="E37" s="52">
        <f>D37/3.452</f>
        <v>271.7265353418308</v>
      </c>
      <c r="F37" s="52">
        <v>592</v>
      </c>
      <c r="G37" s="17">
        <f>(D37-F37)/F37</f>
        <v>0.5844594594594594</v>
      </c>
      <c r="H37" s="32">
        <v>70</v>
      </c>
      <c r="I37" s="31">
        <v>5</v>
      </c>
      <c r="J37" s="29">
        <f>H37/I37</f>
        <v>14</v>
      </c>
      <c r="K37" s="31">
        <v>1</v>
      </c>
      <c r="L37" s="52">
        <v>17</v>
      </c>
      <c r="M37" s="32">
        <v>179751.9</v>
      </c>
      <c r="N37" s="32">
        <v>12597</v>
      </c>
      <c r="O37" s="52">
        <f>M37/3.452</f>
        <v>52071.813441483195</v>
      </c>
      <c r="P37" s="54">
        <v>41257</v>
      </c>
      <c r="Q37" s="38" t="s">
        <v>59</v>
      </c>
      <c r="R37" s="15"/>
    </row>
    <row r="38" spans="1:17" ht="27" customHeight="1">
      <c r="A38" s="43"/>
      <c r="B38" s="49"/>
      <c r="C38" s="12" t="s">
        <v>15</v>
      </c>
      <c r="D38" s="13">
        <f>SUM(D28:D37)+D26</f>
        <v>657403.45</v>
      </c>
      <c r="E38" s="13">
        <f>SUM(E28:E37)+E26</f>
        <v>190441.3238702202</v>
      </c>
      <c r="F38" s="13">
        <v>697335.0499999999</v>
      </c>
      <c r="G38" s="14">
        <f>(D38-F38)/F38</f>
        <v>-0.05726314775085518</v>
      </c>
      <c r="H38" s="13">
        <f>SUM(H28:H37)+H26</f>
        <v>45251</v>
      </c>
      <c r="I38" s="13"/>
      <c r="J38" s="33"/>
      <c r="K38" s="35"/>
      <c r="L38" s="33"/>
      <c r="M38" s="36"/>
      <c r="N38" s="36"/>
      <c r="O38" s="36"/>
      <c r="P38" s="37"/>
      <c r="Q38" s="46"/>
    </row>
    <row r="39" spans="1:17" ht="12" customHeight="1">
      <c r="A39" s="47"/>
      <c r="B39" s="51"/>
      <c r="C39" s="9"/>
      <c r="D39" s="10"/>
      <c r="E39" s="10"/>
      <c r="F39" s="10"/>
      <c r="G39" s="22"/>
      <c r="H39" s="21"/>
      <c r="I39" s="23"/>
      <c r="J39" s="23"/>
      <c r="K39" s="34"/>
      <c r="L39" s="23"/>
      <c r="M39" s="24"/>
      <c r="N39" s="24"/>
      <c r="O39" s="24"/>
      <c r="P39" s="11"/>
      <c r="Q39" s="48"/>
    </row>
    <row r="40" spans="1:18" ht="25.5" customHeight="1">
      <c r="A40" s="43">
        <f>A36+1</f>
        <v>31</v>
      </c>
      <c r="B40" s="49">
        <v>24</v>
      </c>
      <c r="C40" s="4" t="s">
        <v>14</v>
      </c>
      <c r="D40" s="32">
        <v>3758</v>
      </c>
      <c r="E40" s="52">
        <f aca="true" t="shared" si="9" ref="E40:E46">D40/3.452</f>
        <v>1088.6442641946699</v>
      </c>
      <c r="F40" s="52">
        <v>986</v>
      </c>
      <c r="G40" s="17">
        <f>(D40-F40)/F40</f>
        <v>2.8113590263691686</v>
      </c>
      <c r="H40" s="32">
        <v>278</v>
      </c>
      <c r="I40" s="31">
        <v>10</v>
      </c>
      <c r="J40" s="29">
        <f>H40/I40</f>
        <v>27.8</v>
      </c>
      <c r="K40" s="31">
        <v>2</v>
      </c>
      <c r="L40" s="52">
        <v>9</v>
      </c>
      <c r="M40" s="31">
        <v>290836.75</v>
      </c>
      <c r="N40" s="31">
        <v>21240</v>
      </c>
      <c r="O40" s="52">
        <f aca="true" t="shared" si="10" ref="O40:O46">M40/3.452</f>
        <v>84251.66570104288</v>
      </c>
      <c r="P40" s="55">
        <v>41313</v>
      </c>
      <c r="Q40" s="38" t="s">
        <v>48</v>
      </c>
      <c r="R40" s="15"/>
    </row>
    <row r="41" spans="1:18" ht="25.5" customHeight="1">
      <c r="A41" s="43">
        <f aca="true" t="shared" si="11" ref="A41:A46">A40+1</f>
        <v>32</v>
      </c>
      <c r="B41" s="49">
        <v>27</v>
      </c>
      <c r="C41" s="4" t="s">
        <v>19</v>
      </c>
      <c r="D41" s="32">
        <v>3337</v>
      </c>
      <c r="E41" s="52">
        <f t="shared" si="9"/>
        <v>966.6859791425261</v>
      </c>
      <c r="F41" s="52">
        <v>480</v>
      </c>
      <c r="G41" s="17">
        <f>(D41-F41)/F41</f>
        <v>5.952083333333333</v>
      </c>
      <c r="H41" s="32">
        <v>195</v>
      </c>
      <c r="I41" s="31">
        <v>4</v>
      </c>
      <c r="J41" s="29">
        <f>H41/I41</f>
        <v>48.75</v>
      </c>
      <c r="K41" s="31">
        <v>1</v>
      </c>
      <c r="L41" s="52">
        <v>16</v>
      </c>
      <c r="M41" s="32">
        <v>16276</v>
      </c>
      <c r="N41" s="32">
        <v>1342</v>
      </c>
      <c r="O41" s="52">
        <f t="shared" si="10"/>
        <v>4714.94785631518</v>
      </c>
      <c r="P41" s="55">
        <v>41264</v>
      </c>
      <c r="Q41" s="38" t="s">
        <v>23</v>
      </c>
      <c r="R41" s="15"/>
    </row>
    <row r="42" spans="1:18" ht="25.5" customHeight="1">
      <c r="A42" s="43">
        <f t="shared" si="11"/>
        <v>33</v>
      </c>
      <c r="B42" s="49">
        <v>21</v>
      </c>
      <c r="C42" s="4" t="s">
        <v>24</v>
      </c>
      <c r="D42" s="32">
        <v>2551</v>
      </c>
      <c r="E42" s="52">
        <f t="shared" si="9"/>
        <v>738.9918887601391</v>
      </c>
      <c r="F42" s="52">
        <v>1567</v>
      </c>
      <c r="G42" s="17">
        <f>(D42-F42)/F42</f>
        <v>0.6279514996809189</v>
      </c>
      <c r="H42" s="32">
        <v>237</v>
      </c>
      <c r="I42" s="31">
        <v>6</v>
      </c>
      <c r="J42" s="29">
        <f>H42/I42</f>
        <v>39.5</v>
      </c>
      <c r="K42" s="31">
        <v>2</v>
      </c>
      <c r="L42" s="52">
        <v>13</v>
      </c>
      <c r="M42" s="31">
        <v>626176.49</v>
      </c>
      <c r="N42" s="31">
        <v>50057</v>
      </c>
      <c r="O42" s="52">
        <f t="shared" si="10"/>
        <v>181395.275202781</v>
      </c>
      <c r="P42" s="55">
        <v>41285</v>
      </c>
      <c r="Q42" s="38" t="s">
        <v>2</v>
      </c>
      <c r="R42" s="15"/>
    </row>
    <row r="43" spans="1:18" ht="25.5" customHeight="1">
      <c r="A43" s="43">
        <f t="shared" si="11"/>
        <v>34</v>
      </c>
      <c r="B43" s="49" t="s">
        <v>84</v>
      </c>
      <c r="C43" s="4" t="s">
        <v>85</v>
      </c>
      <c r="D43" s="32">
        <v>2495</v>
      </c>
      <c r="E43" s="52">
        <f t="shared" si="9"/>
        <v>722.7694090382387</v>
      </c>
      <c r="F43" s="52" t="s">
        <v>22</v>
      </c>
      <c r="G43" s="17" t="s">
        <v>10</v>
      </c>
      <c r="H43" s="32">
        <v>191</v>
      </c>
      <c r="I43" s="31">
        <v>6</v>
      </c>
      <c r="J43" s="58">
        <f>H43/I43</f>
        <v>31.833333333333332</v>
      </c>
      <c r="K43" s="31">
        <v>1</v>
      </c>
      <c r="L43" s="52"/>
      <c r="M43" s="31">
        <v>2180512.5</v>
      </c>
      <c r="N43" s="31">
        <v>157430</v>
      </c>
      <c r="O43" s="52">
        <f t="shared" si="10"/>
        <v>631666.4252607184</v>
      </c>
      <c r="P43" s="53">
        <v>40900</v>
      </c>
      <c r="Q43" s="38" t="s">
        <v>37</v>
      </c>
      <c r="R43" s="15"/>
    </row>
    <row r="44" spans="1:18" ht="25.5" customHeight="1">
      <c r="A44" s="43">
        <f t="shared" si="11"/>
        <v>35</v>
      </c>
      <c r="B44" s="49">
        <v>26</v>
      </c>
      <c r="C44" s="4" t="s">
        <v>41</v>
      </c>
      <c r="D44" s="31">
        <v>1937</v>
      </c>
      <c r="E44" s="52">
        <f t="shared" si="9"/>
        <v>561.1239860950174</v>
      </c>
      <c r="F44" s="52">
        <v>548</v>
      </c>
      <c r="G44" s="17">
        <f>(D44-F44)/F44</f>
        <v>2.5346715328467155</v>
      </c>
      <c r="H44" s="31">
        <v>176</v>
      </c>
      <c r="I44" s="31">
        <v>3</v>
      </c>
      <c r="J44" s="29">
        <f>H44/I44</f>
        <v>58.666666666666664</v>
      </c>
      <c r="K44" s="31">
        <v>1</v>
      </c>
      <c r="L44" s="52"/>
      <c r="M44" s="31">
        <v>1595966.5</v>
      </c>
      <c r="N44" s="31">
        <v>97417</v>
      </c>
      <c r="O44" s="52">
        <f t="shared" si="10"/>
        <v>462330.96755504055</v>
      </c>
      <c r="P44" s="57">
        <v>41264</v>
      </c>
      <c r="Q44" s="38" t="s">
        <v>42</v>
      </c>
      <c r="R44" s="15"/>
    </row>
    <row r="45" spans="1:18" ht="25.5" customHeight="1">
      <c r="A45" s="43">
        <f t="shared" si="11"/>
        <v>36</v>
      </c>
      <c r="B45" s="49">
        <v>30</v>
      </c>
      <c r="C45" s="4" t="s">
        <v>43</v>
      </c>
      <c r="D45" s="32">
        <v>1882</v>
      </c>
      <c r="E45" s="52">
        <f t="shared" si="9"/>
        <v>545.1911935110081</v>
      </c>
      <c r="F45" s="52">
        <v>186</v>
      </c>
      <c r="G45" s="17">
        <f>(D45-F45)/F45</f>
        <v>9.118279569892474</v>
      </c>
      <c r="H45" s="32">
        <v>169</v>
      </c>
      <c r="I45" s="31">
        <v>6</v>
      </c>
      <c r="J45" s="29">
        <f>H45/I45</f>
        <v>28.166666666666668</v>
      </c>
      <c r="K45" s="31">
        <v>1</v>
      </c>
      <c r="L45" s="52">
        <v>11</v>
      </c>
      <c r="M45" s="32">
        <v>120324.3</v>
      </c>
      <c r="N45" s="32">
        <v>8041</v>
      </c>
      <c r="O45" s="52">
        <f t="shared" si="10"/>
        <v>34856.402085747395</v>
      </c>
      <c r="P45" s="57">
        <v>41299</v>
      </c>
      <c r="Q45" s="38" t="s">
        <v>44</v>
      </c>
      <c r="R45" s="15"/>
    </row>
    <row r="46" spans="1:18" ht="25.5" customHeight="1">
      <c r="A46" s="43">
        <f t="shared" si="11"/>
        <v>37</v>
      </c>
      <c r="B46" s="49">
        <v>32</v>
      </c>
      <c r="C46" s="4" t="s">
        <v>50</v>
      </c>
      <c r="D46" s="32">
        <v>1538</v>
      </c>
      <c r="E46" s="52">
        <f t="shared" si="9"/>
        <v>445.5388180764774</v>
      </c>
      <c r="F46" s="52">
        <v>78</v>
      </c>
      <c r="G46" s="17">
        <f>(D46-F46)/F46</f>
        <v>18.71794871794872</v>
      </c>
      <c r="H46" s="32">
        <v>113</v>
      </c>
      <c r="I46" s="31">
        <v>4</v>
      </c>
      <c r="J46" s="29">
        <f>H46/I46</f>
        <v>28.25</v>
      </c>
      <c r="K46" s="31">
        <v>1</v>
      </c>
      <c r="L46" s="52"/>
      <c r="M46" s="31">
        <v>1301421.9</v>
      </c>
      <c r="N46" s="31">
        <v>79207</v>
      </c>
      <c r="O46" s="52">
        <f t="shared" si="10"/>
        <v>377005.18539976823</v>
      </c>
      <c r="P46" s="56">
        <v>41257</v>
      </c>
      <c r="Q46" s="38" t="s">
        <v>51</v>
      </c>
      <c r="R46" s="15"/>
    </row>
    <row r="47" spans="1:17" ht="27" customHeight="1">
      <c r="A47" s="43"/>
      <c r="B47" s="49"/>
      <c r="C47" s="12" t="s">
        <v>91</v>
      </c>
      <c r="D47" s="13">
        <f>SUM(D40:D46)+D38</f>
        <v>674901.45</v>
      </c>
      <c r="E47" s="13">
        <f>SUM(E40:E46)+E38</f>
        <v>195510.26940903827</v>
      </c>
      <c r="F47" s="13">
        <v>697525.0499999999</v>
      </c>
      <c r="G47" s="14">
        <f>(D47-F47)/F47</f>
        <v>-0.03243410397949146</v>
      </c>
      <c r="H47" s="13">
        <f>SUM(H40:H46)+H38</f>
        <v>46610</v>
      </c>
      <c r="I47" s="13"/>
      <c r="J47" s="33"/>
      <c r="K47" s="35"/>
      <c r="L47" s="33"/>
      <c r="M47" s="36"/>
      <c r="N47" s="36"/>
      <c r="O47" s="36"/>
      <c r="P47" s="37"/>
      <c r="Q47" s="46"/>
    </row>
    <row r="48" spans="1:17" ht="12" customHeight="1">
      <c r="A48" s="47"/>
      <c r="B48" s="51"/>
      <c r="C48" s="9"/>
      <c r="D48" s="10"/>
      <c r="E48" s="10"/>
      <c r="F48" s="10"/>
      <c r="G48" s="22"/>
      <c r="H48" s="21"/>
      <c r="I48" s="23"/>
      <c r="J48" s="23"/>
      <c r="K48" s="34"/>
      <c r="L48" s="23"/>
      <c r="M48" s="24"/>
      <c r="N48" s="24"/>
      <c r="O48" s="24"/>
      <c r="P48" s="11"/>
      <c r="Q48" s="48"/>
    </row>
  </sheetData>
  <sheetProtection/>
  <printOptions/>
  <pageMargins left="0.35433070866141736" right="0.35433070866141736" top="0.3937007874015748" bottom="0.3937007874015748" header="0.5118110236220472" footer="0.5118110236220472"/>
  <pageSetup fitToHeight="2" fitToWidth="1" horizontalDpi="600" verticalDpi="600" orientation="landscape" paperSize="9" scale="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GTECH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EPUKSTA</dc:creator>
  <cp:keywords/>
  <dc:description/>
  <cp:lastModifiedBy>Edvinas Puksta</cp:lastModifiedBy>
  <cp:lastPrinted>2011-08-12T18:36:21Z</cp:lastPrinted>
  <dcterms:created xsi:type="dcterms:W3CDTF">2001-12-28T12:53:09Z</dcterms:created>
  <dcterms:modified xsi:type="dcterms:W3CDTF">2013-04-15T12:20:10Z</dcterms:modified>
  <cp:category/>
  <cp:version/>
  <cp:contentType/>
  <cp:contentStatus/>
</cp:coreProperties>
</file>