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6960" tabRatio="601" activeTab="0"/>
  </bookViews>
  <sheets>
    <sheet name="Gegužės 10 - 16 d." sheetId="1" r:id="rId1"/>
  </sheets>
  <definedNames/>
  <calcPr fullCalcOnLoad="1"/>
</workbook>
</file>

<file path=xl/sharedStrings.xml><?xml version="1.0" encoding="utf-8"?>
<sst xmlns="http://schemas.openxmlformats.org/spreadsheetml/2006/main" count="131" uniqueCount="98">
  <si>
    <t>Milijardierius ir blondinė
(Gambit)</t>
  </si>
  <si>
    <t>Olimpo apgultis
(Olympus Has Fallen)</t>
  </si>
  <si>
    <t>Teresės nuodėmė
(Therese Desqueyroux)</t>
  </si>
  <si>
    <t>Pilnos rankos pistoletų
(Una Pistola el cada mano / A Gun in Each Hand)</t>
  </si>
  <si>
    <t xml:space="preserve">Seansų 
sk. </t>
  </si>
  <si>
    <t>Kopijų 
sk.</t>
  </si>
  <si>
    <t xml:space="preserve">Bendros
pajamos 
(Lt) </t>
  </si>
  <si>
    <t>Theatrical Film Distribution /
20th Century Fox</t>
  </si>
  <si>
    <t>Niujorko šešėlyje
(Place Beyond the Pines)</t>
  </si>
  <si>
    <t>Prior Entertainment</t>
  </si>
  <si>
    <t>VISO (top40):</t>
  </si>
  <si>
    <t>A-One Films</t>
  </si>
  <si>
    <t>Bendras 
žiūrovų
sk.</t>
  </si>
  <si>
    <t>Krudžiai
(Croods)</t>
  </si>
  <si>
    <t>Premjeros 
data</t>
  </si>
  <si>
    <t>VISO (top20):</t>
  </si>
  <si>
    <t>N</t>
  </si>
  <si>
    <t>Pi gyvenimas
(Life of Pi)</t>
  </si>
  <si>
    <t>Forum Cinemas /
20th Century Fox</t>
  </si>
  <si>
    <t>Hičkokas
(Hitchcock)</t>
  </si>
  <si>
    <t>Pats baisiausias filmas 5
(Scary Movie 5)</t>
  </si>
  <si>
    <t>Statyk už mėgstamiausią
(Lay the Favorite)</t>
  </si>
  <si>
    <t>Top Film</t>
  </si>
  <si>
    <t>-</t>
  </si>
  <si>
    <t>Incognito Films</t>
  </si>
  <si>
    <t>Forum Cinemas /
Universal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</si>
  <si>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</si>
  <si>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</si>
  <si>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</si>
  <si>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</si>
  <si>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</si>
  <si>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Pašėlę pirmieji metai
(I Give It A Year)</t>
  </si>
  <si>
    <t>Forum Cinemas /
Paramount</t>
  </si>
  <si>
    <t>Batuotas katinas Pūkis
(Puss In Boots)</t>
  </si>
  <si>
    <t>Forum Cinemas /
Paramount</t>
  </si>
  <si>
    <t>Legendos susivienija
(The Rise of the Guardians)</t>
  </si>
  <si>
    <t>Mikė Pūkuotukas
(Winnie the Pooh)</t>
  </si>
  <si>
    <t>Forum Cinemas /
WDSMPI</t>
  </si>
  <si>
    <t>Karališka drąsa
(Brave)</t>
  </si>
  <si>
    <t>Loraksas
(Dr. Seuss' The Lorax)</t>
  </si>
  <si>
    <t>Forum Cinemas /
Universal</t>
  </si>
  <si>
    <t>Geležinis žmogus 3
(Iron Man 3)</t>
  </si>
  <si>
    <t>Tamsus dangus
(Dark Skies)</t>
  </si>
  <si>
    <t>Pokalbiai rimtomis temomis
(Conversations on Serious Topics)</t>
  </si>
  <si>
    <t>Monoklis</t>
  </si>
  <si>
    <t>Alisa Stebuklų šalyje
(Alice in Wonderland)</t>
  </si>
  <si>
    <t>IS</t>
  </si>
  <si>
    <t>Didysis Getsbis
(The Great Gatsby)</t>
  </si>
  <si>
    <t>N</t>
  </si>
  <si>
    <t>Agentų žaidimai
(Mobius)</t>
  </si>
  <si>
    <t>Incognito Films</t>
  </si>
  <si>
    <t>Išankstiniai seansai</t>
  </si>
  <si>
    <t>Operacija: Zodiakas
(Chinese Zodiac)</t>
  </si>
  <si>
    <t>Garsų pasaulio įrašai</t>
  </si>
  <si>
    <t>N</t>
  </si>
  <si>
    <t>Rifo pasaka 2
(Reef 2: High Tide)</t>
  </si>
  <si>
    <t>-</t>
  </si>
  <si>
    <t>Gimę mylėti
(Twice Born)</t>
  </si>
  <si>
    <t>ACME Film</t>
  </si>
  <si>
    <t>N</t>
  </si>
  <si>
    <t>Bet kuriuo keliu
(Either Way)</t>
  </si>
  <si>
    <t>Scanorama</t>
  </si>
  <si>
    <t>IS</t>
  </si>
  <si>
    <t>A-One Films</t>
  </si>
  <si>
    <t>A-One Films</t>
  </si>
  <si>
    <t>Garsų pasaulio įrašai</t>
  </si>
  <si>
    <t>Top Film</t>
  </si>
  <si>
    <t>Valentinas vienas
(Valentine Alone)</t>
  </si>
  <si>
    <t>Piktieji numirėliai
(Evil Dead)</t>
  </si>
  <si>
    <t>Sapnuoju, kad einu
(Dreaming the Path)</t>
  </si>
  <si>
    <t>Era Film</t>
  </si>
  <si>
    <t>Laukinės atostogos
(Spring Breakers)</t>
  </si>
  <si>
    <t>Optimisto istorija
(Silver Linings Playbook)</t>
  </si>
  <si>
    <t>Top Film</t>
  </si>
  <si>
    <t>Gegužės
3 - 9 d. 
pajamos
(Eur)</t>
  </si>
  <si>
    <t>Mergvakaris Maljorkoje
(О чём молчат девушки)</t>
  </si>
  <si>
    <t>Dykvietė
(The Barrens)</t>
  </si>
  <si>
    <t>Madagaskaras 3
(Madagascar 3: Europe's Most Wanted)</t>
  </si>
  <si>
    <t>ACME Film /
Warner Bros.</t>
  </si>
  <si>
    <t>Hannah Arendt</t>
  </si>
  <si>
    <t>Transo būsena
(Trance)</t>
  </si>
  <si>
    <t>Pabėgimas iš planetos Žemė
(Escape From Planet Earth)</t>
  </si>
  <si>
    <t>-</t>
  </si>
  <si>
    <t>Ozas: didingas ir galingas
(Oz. The Great and Powerful)</t>
  </si>
  <si>
    <t>Forum Cinemas /
WDSMPI</t>
  </si>
  <si>
    <t>Gegužės 10 - 16 d. Lietuvos kino teatruose rodytų filmų top-20</t>
  </si>
  <si>
    <t>Gegužės
3 - 9 d. 
pajamos
(Lt)</t>
  </si>
  <si>
    <t>Gegužės
10 - 16 d. 
pajamos
(Lt)</t>
  </si>
  <si>
    <t>Gegužės
10 - 16 d. 
žiūrovų
sk.</t>
  </si>
  <si>
    <t>-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</si>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</sst>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5" zoomScaleNormal="75" zoomScalePageLayoutView="0" workbookViewId="0" topLeftCell="A1">
      <selection activeCell="N13" sqref="N13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4.140625" style="3" customWidth="1"/>
    <col min="4" max="4" width="10.7109375" style="3" bestFit="1" customWidth="1"/>
    <col min="5" max="6" width="9.710937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85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91</v>
      </c>
      <c r="D3" s="41" t="s">
        <v>87</v>
      </c>
      <c r="E3" s="41" t="s">
        <v>74</v>
      </c>
      <c r="F3" s="41" t="s">
        <v>86</v>
      </c>
      <c r="G3" s="41" t="s">
        <v>92</v>
      </c>
      <c r="H3" s="41" t="s">
        <v>88</v>
      </c>
      <c r="I3" s="41" t="s">
        <v>4</v>
      </c>
      <c r="J3" s="41" t="s">
        <v>27</v>
      </c>
      <c r="K3" s="41" t="s">
        <v>5</v>
      </c>
      <c r="L3" s="41" t="s">
        <v>95</v>
      </c>
      <c r="M3" s="41" t="s">
        <v>6</v>
      </c>
      <c r="N3" s="41" t="s">
        <v>12</v>
      </c>
      <c r="O3" s="41" t="s">
        <v>90</v>
      </c>
      <c r="P3" s="41" t="s">
        <v>14</v>
      </c>
      <c r="Q3" s="42" t="s">
        <v>28</v>
      </c>
    </row>
    <row r="4" spans="1:18" ht="25.5" customHeight="1">
      <c r="A4" s="43">
        <v>1</v>
      </c>
      <c r="B4" s="49">
        <v>1</v>
      </c>
      <c r="C4" s="4" t="s">
        <v>41</v>
      </c>
      <c r="D4" s="31">
        <v>123294</v>
      </c>
      <c r="E4" s="52">
        <f aca="true" t="shared" si="0" ref="E4:E13">D4/3.452</f>
        <v>35716.68597914252</v>
      </c>
      <c r="F4" s="52">
        <v>223912</v>
      </c>
      <c r="G4" s="17">
        <f>(D4-F4)/F4</f>
        <v>-0.44936403587123513</v>
      </c>
      <c r="H4" s="31">
        <v>7546</v>
      </c>
      <c r="I4" s="31">
        <v>321</v>
      </c>
      <c r="J4" s="29">
        <f aca="true" t="shared" si="1" ref="J4:J13">H4/I4</f>
        <v>23.50778816199377</v>
      </c>
      <c r="K4" s="31">
        <v>16</v>
      </c>
      <c r="L4" s="52">
        <v>2</v>
      </c>
      <c r="M4" s="31">
        <v>347206</v>
      </c>
      <c r="N4" s="31">
        <v>20802</v>
      </c>
      <c r="O4" s="52">
        <f aca="true" t="shared" si="2" ref="O4:O13">M4/3.452</f>
        <v>100581.1123986095</v>
      </c>
      <c r="P4" s="53">
        <v>41397</v>
      </c>
      <c r="Q4" s="38" t="s">
        <v>84</v>
      </c>
      <c r="R4" s="15"/>
    </row>
    <row r="5" spans="1:18" ht="25.5" customHeight="1">
      <c r="A5" s="43">
        <f>A4+1</f>
        <v>2</v>
      </c>
      <c r="B5" s="49" t="s">
        <v>54</v>
      </c>
      <c r="C5" s="4" t="s">
        <v>55</v>
      </c>
      <c r="D5" s="32">
        <v>68973</v>
      </c>
      <c r="E5" s="52">
        <f t="shared" si="0"/>
        <v>19980.5909617613</v>
      </c>
      <c r="F5" s="52" t="s">
        <v>56</v>
      </c>
      <c r="G5" s="17" t="s">
        <v>89</v>
      </c>
      <c r="H5" s="52">
        <v>5747</v>
      </c>
      <c r="I5" s="31">
        <f>43*7</f>
        <v>301</v>
      </c>
      <c r="J5" s="29">
        <f t="shared" si="1"/>
        <v>19.093023255813954</v>
      </c>
      <c r="K5" s="31">
        <v>20</v>
      </c>
      <c r="L5" s="52">
        <v>1</v>
      </c>
      <c r="M5" s="32">
        <v>68973</v>
      </c>
      <c r="N5" s="52">
        <v>5747</v>
      </c>
      <c r="O5" s="52">
        <f>M5/3.452</f>
        <v>19980.5909617613</v>
      </c>
      <c r="P5" s="53">
        <v>41404</v>
      </c>
      <c r="Q5" s="38" t="s">
        <v>65</v>
      </c>
      <c r="R5" s="15"/>
    </row>
    <row r="6" spans="1:18" ht="25.5" customHeight="1">
      <c r="A6" s="43">
        <f aca="true" t="shared" si="3" ref="A6:A13">A5+1</f>
        <v>3</v>
      </c>
      <c r="B6" s="49">
        <v>4</v>
      </c>
      <c r="C6" s="4" t="s">
        <v>13</v>
      </c>
      <c r="D6" s="32">
        <v>24453</v>
      </c>
      <c r="E6" s="52">
        <f t="shared" si="0"/>
        <v>7083.719582850522</v>
      </c>
      <c r="F6" s="52">
        <v>29960.7</v>
      </c>
      <c r="G6" s="17">
        <f>(D6-F6)/F6</f>
        <v>-0.18383081837206744</v>
      </c>
      <c r="H6" s="32">
        <v>2078</v>
      </c>
      <c r="I6" s="31">
        <v>182</v>
      </c>
      <c r="J6" s="29">
        <f t="shared" si="1"/>
        <v>11.417582417582418</v>
      </c>
      <c r="K6" s="31">
        <v>9</v>
      </c>
      <c r="L6" s="52">
        <v>8</v>
      </c>
      <c r="M6" s="32">
        <v>1305832.35</v>
      </c>
      <c r="N6" s="32">
        <v>100277</v>
      </c>
      <c r="O6" s="52">
        <f t="shared" si="2"/>
        <v>378282.83603708</v>
      </c>
      <c r="P6" s="53">
        <v>40990</v>
      </c>
      <c r="Q6" s="38" t="s">
        <v>7</v>
      </c>
      <c r="R6" s="15"/>
    </row>
    <row r="7" spans="1:18" ht="25.5" customHeight="1">
      <c r="A7" s="43">
        <f t="shared" si="3"/>
        <v>4</v>
      </c>
      <c r="B7" s="49">
        <v>6</v>
      </c>
      <c r="C7" s="4" t="s">
        <v>97</v>
      </c>
      <c r="D7" s="31">
        <v>22920.5</v>
      </c>
      <c r="E7" s="52">
        <f t="shared" si="0"/>
        <v>6639.774044032445</v>
      </c>
      <c r="F7" s="52">
        <v>20653.7</v>
      </c>
      <c r="G7" s="17">
        <f>(D7-F7)/F7</f>
        <v>0.10975273195601752</v>
      </c>
      <c r="H7" s="31">
        <v>1672</v>
      </c>
      <c r="I7" s="31">
        <v>150</v>
      </c>
      <c r="J7" s="29">
        <f t="shared" si="1"/>
        <v>11.146666666666667</v>
      </c>
      <c r="K7" s="31">
        <v>7</v>
      </c>
      <c r="L7" s="52">
        <v>5</v>
      </c>
      <c r="M7" s="31">
        <v>368009.8</v>
      </c>
      <c r="N7" s="31">
        <v>27106</v>
      </c>
      <c r="O7" s="52">
        <f t="shared" si="2"/>
        <v>106607.7056778679</v>
      </c>
      <c r="P7" s="53">
        <v>41376</v>
      </c>
      <c r="Q7" s="38" t="s">
        <v>25</v>
      </c>
      <c r="R7" s="15"/>
    </row>
    <row r="8" spans="1:18" ht="25.5" customHeight="1">
      <c r="A8" s="43">
        <f t="shared" si="3"/>
        <v>5</v>
      </c>
      <c r="B8" s="49">
        <v>2</v>
      </c>
      <c r="C8" s="4" t="s">
        <v>75</v>
      </c>
      <c r="D8" s="31">
        <v>19366</v>
      </c>
      <c r="E8" s="52">
        <f t="shared" si="0"/>
        <v>5610.08111239861</v>
      </c>
      <c r="F8" s="52">
        <v>33005</v>
      </c>
      <c r="G8" s="17">
        <f>(D8-F8)/F8</f>
        <v>-0.4132404181184669</v>
      </c>
      <c r="H8" s="31">
        <v>1374</v>
      </c>
      <c r="I8" s="31">
        <f>21*7</f>
        <v>147</v>
      </c>
      <c r="J8" s="29">
        <f t="shared" si="1"/>
        <v>9.346938775510203</v>
      </c>
      <c r="K8" s="31">
        <v>8</v>
      </c>
      <c r="L8" s="52">
        <v>2</v>
      </c>
      <c r="M8" s="31">
        <v>52371</v>
      </c>
      <c r="N8" s="31">
        <v>3601</v>
      </c>
      <c r="O8" s="52">
        <f t="shared" si="2"/>
        <v>15171.205098493627</v>
      </c>
      <c r="P8" s="53">
        <v>41397</v>
      </c>
      <c r="Q8" s="38" t="s">
        <v>65</v>
      </c>
      <c r="R8" s="15"/>
    </row>
    <row r="9" spans="1:18" ht="25.5" customHeight="1">
      <c r="A9" s="43">
        <f t="shared" si="3"/>
        <v>6</v>
      </c>
      <c r="B9" s="49" t="s">
        <v>16</v>
      </c>
      <c r="C9" s="4" t="s">
        <v>52</v>
      </c>
      <c r="D9" s="31">
        <v>13746</v>
      </c>
      <c r="E9" s="52">
        <f t="shared" si="0"/>
        <v>3982.0393974507533</v>
      </c>
      <c r="F9" s="52" t="s">
        <v>56</v>
      </c>
      <c r="G9" s="17" t="s">
        <v>89</v>
      </c>
      <c r="H9" s="31">
        <v>918</v>
      </c>
      <c r="I9" s="31">
        <v>140</v>
      </c>
      <c r="J9" s="29">
        <f t="shared" si="1"/>
        <v>6.557142857142857</v>
      </c>
      <c r="K9" s="31">
        <v>15</v>
      </c>
      <c r="L9" s="52">
        <v>1</v>
      </c>
      <c r="M9" s="31">
        <v>13746</v>
      </c>
      <c r="N9" s="31">
        <v>918</v>
      </c>
      <c r="O9" s="52">
        <f t="shared" si="2"/>
        <v>3982.0393974507533</v>
      </c>
      <c r="P9" s="53">
        <v>41404</v>
      </c>
      <c r="Q9" s="38" t="s">
        <v>53</v>
      </c>
      <c r="R9" s="15"/>
    </row>
    <row r="10" spans="1:18" ht="25.5" customHeight="1">
      <c r="A10" s="43">
        <f t="shared" si="3"/>
        <v>7</v>
      </c>
      <c r="B10" s="49" t="s">
        <v>48</v>
      </c>
      <c r="C10" s="4" t="s">
        <v>49</v>
      </c>
      <c r="D10" s="31">
        <v>13533</v>
      </c>
      <c r="E10" s="52">
        <f t="shared" si="0"/>
        <v>3920.3360370799537</v>
      </c>
      <c r="F10" s="52" t="s">
        <v>56</v>
      </c>
      <c r="G10" s="17" t="s">
        <v>89</v>
      </c>
      <c r="H10" s="31">
        <v>912</v>
      </c>
      <c r="I10" s="31">
        <f>17*7</f>
        <v>119</v>
      </c>
      <c r="J10" s="29">
        <f t="shared" si="1"/>
        <v>7.663865546218488</v>
      </c>
      <c r="K10" s="31">
        <v>6</v>
      </c>
      <c r="L10" s="52">
        <v>1</v>
      </c>
      <c r="M10" s="31">
        <v>13533</v>
      </c>
      <c r="N10" s="31">
        <v>912</v>
      </c>
      <c r="O10" s="52">
        <f t="shared" si="2"/>
        <v>3920.3360370799537</v>
      </c>
      <c r="P10" s="53">
        <v>41404</v>
      </c>
      <c r="Q10" s="38" t="s">
        <v>50</v>
      </c>
      <c r="R10" s="15"/>
    </row>
    <row r="11" spans="1:18" ht="25.5" customHeight="1">
      <c r="A11" s="43">
        <f t="shared" si="3"/>
        <v>8</v>
      </c>
      <c r="B11" s="49">
        <v>3</v>
      </c>
      <c r="C11" s="4" t="s">
        <v>20</v>
      </c>
      <c r="D11" s="31">
        <v>10910</v>
      </c>
      <c r="E11" s="52">
        <f t="shared" si="0"/>
        <v>3160.486674391657</v>
      </c>
      <c r="F11" s="52">
        <v>30192</v>
      </c>
      <c r="G11" s="17">
        <f>(D11-F11)/F11</f>
        <v>-0.6386459989401165</v>
      </c>
      <c r="H11" s="31">
        <v>785</v>
      </c>
      <c r="I11" s="31">
        <v>49</v>
      </c>
      <c r="J11" s="29">
        <f t="shared" si="1"/>
        <v>16.020408163265305</v>
      </c>
      <c r="K11" s="31">
        <v>4</v>
      </c>
      <c r="L11" s="52">
        <v>3</v>
      </c>
      <c r="M11" s="31">
        <v>177639</v>
      </c>
      <c r="N11" s="31">
        <v>12534</v>
      </c>
      <c r="O11" s="52">
        <f t="shared" si="2"/>
        <v>51459.73348783314</v>
      </c>
      <c r="P11" s="53">
        <v>41390</v>
      </c>
      <c r="Q11" s="38" t="s">
        <v>65</v>
      </c>
      <c r="R11" s="15"/>
    </row>
    <row r="12" spans="1:18" ht="25.5" customHeight="1">
      <c r="A12" s="43">
        <f t="shared" si="3"/>
        <v>9</v>
      </c>
      <c r="B12" s="49">
        <v>5</v>
      </c>
      <c r="C12" s="4" t="s">
        <v>81</v>
      </c>
      <c r="D12" s="32">
        <v>8482</v>
      </c>
      <c r="E12" s="52">
        <f t="shared" si="0"/>
        <v>2457.1263035921206</v>
      </c>
      <c r="F12" s="52">
        <v>21627</v>
      </c>
      <c r="G12" s="17">
        <f>(D12-F12)/F12</f>
        <v>-0.6078050584917002</v>
      </c>
      <c r="H12" s="52">
        <v>709</v>
      </c>
      <c r="I12" s="31">
        <f>17*7</f>
        <v>119</v>
      </c>
      <c r="J12" s="29">
        <f t="shared" si="1"/>
        <v>5.957983193277311</v>
      </c>
      <c r="K12" s="31">
        <v>10</v>
      </c>
      <c r="L12" s="52">
        <v>4</v>
      </c>
      <c r="M12" s="32">
        <v>148900</v>
      </c>
      <c r="N12" s="52">
        <v>12032</v>
      </c>
      <c r="O12" s="52">
        <f t="shared" si="2"/>
        <v>43134.41483198146</v>
      </c>
      <c r="P12" s="53">
        <v>41383</v>
      </c>
      <c r="Q12" s="38" t="s">
        <v>65</v>
      </c>
      <c r="R12" s="15"/>
    </row>
    <row r="13" spans="1:18" ht="25.5" customHeight="1">
      <c r="A13" s="43">
        <f t="shared" si="3"/>
        <v>10</v>
      </c>
      <c r="B13" s="49" t="s">
        <v>46</v>
      </c>
      <c r="C13" s="4" t="s">
        <v>47</v>
      </c>
      <c r="D13" s="32">
        <v>8461</v>
      </c>
      <c r="E13" s="52">
        <f t="shared" si="0"/>
        <v>2451.0428736964077</v>
      </c>
      <c r="F13" s="52" t="s">
        <v>56</v>
      </c>
      <c r="G13" s="17" t="s">
        <v>89</v>
      </c>
      <c r="H13" s="32">
        <v>478</v>
      </c>
      <c r="I13" s="31">
        <v>4</v>
      </c>
      <c r="J13" s="29">
        <f t="shared" si="1"/>
        <v>119.5</v>
      </c>
      <c r="K13" s="31">
        <v>4</v>
      </c>
      <c r="L13" s="52" t="s">
        <v>62</v>
      </c>
      <c r="M13" s="31">
        <v>8461</v>
      </c>
      <c r="N13" s="31">
        <v>478</v>
      </c>
      <c r="O13" s="52">
        <f t="shared" si="2"/>
        <v>2451.0428736964077</v>
      </c>
      <c r="P13" s="53" t="s">
        <v>51</v>
      </c>
      <c r="Q13" s="38" t="s">
        <v>78</v>
      </c>
      <c r="R13" s="15"/>
    </row>
    <row r="14" spans="1:17" ht="27" customHeight="1">
      <c r="A14" s="43"/>
      <c r="B14" s="49"/>
      <c r="C14" s="12" t="s">
        <v>96</v>
      </c>
      <c r="D14" s="13">
        <f>SUM(D4:D13)</f>
        <v>314138.5</v>
      </c>
      <c r="E14" s="13">
        <f>SUM(E4:E13)</f>
        <v>91001.88296639628</v>
      </c>
      <c r="F14" s="13">
        <v>394744.4</v>
      </c>
      <c r="G14" s="14">
        <f>(D14-F14)/F14</f>
        <v>-0.2041977036279679</v>
      </c>
      <c r="H14" s="13">
        <f>SUM(H4:H13)</f>
        <v>22219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9</v>
      </c>
      <c r="C16" s="4" t="s">
        <v>8</v>
      </c>
      <c r="D16" s="32">
        <v>8245</v>
      </c>
      <c r="E16" s="52">
        <f aca="true" t="shared" si="4" ref="E16:E25">D16/3.452</f>
        <v>2388.470451911935</v>
      </c>
      <c r="F16" s="52">
        <v>8042.5</v>
      </c>
      <c r="G16" s="17">
        <f aca="true" t="shared" si="5" ref="G16:G26">(D16-F16)/F16</f>
        <v>0.0251787379546161</v>
      </c>
      <c r="H16" s="52">
        <v>649</v>
      </c>
      <c r="I16" s="31">
        <v>56</v>
      </c>
      <c r="J16" s="29">
        <f aca="true" t="shared" si="6" ref="J16:J25">H16/I16</f>
        <v>11.589285714285714</v>
      </c>
      <c r="K16" s="31">
        <v>4</v>
      </c>
      <c r="L16" s="52">
        <v>5</v>
      </c>
      <c r="M16" s="32">
        <v>120914.86</v>
      </c>
      <c r="N16" s="52">
        <v>8743</v>
      </c>
      <c r="O16" s="52">
        <f aca="true" t="shared" si="7" ref="O16:O25">M16/3.452</f>
        <v>35027.479721900345</v>
      </c>
      <c r="P16" s="53">
        <v>41376</v>
      </c>
      <c r="Q16" s="38" t="s">
        <v>9</v>
      </c>
      <c r="R16" s="15"/>
    </row>
    <row r="17" spans="1:18" ht="25.5" customHeight="1">
      <c r="A17" s="43">
        <f aca="true" t="shared" si="8" ref="A17:A25">A16+1</f>
        <v>12</v>
      </c>
      <c r="B17" s="49">
        <v>7</v>
      </c>
      <c r="C17" s="4" t="s">
        <v>80</v>
      </c>
      <c r="D17" s="32">
        <v>6569.5</v>
      </c>
      <c r="E17" s="52">
        <f t="shared" si="4"/>
        <v>1903.0996523754345</v>
      </c>
      <c r="F17" s="52">
        <v>10099</v>
      </c>
      <c r="G17" s="17">
        <f t="shared" si="5"/>
        <v>-0.3494900485196554</v>
      </c>
      <c r="H17" s="32">
        <v>464</v>
      </c>
      <c r="I17" s="31">
        <v>57</v>
      </c>
      <c r="J17" s="29">
        <f t="shared" si="6"/>
        <v>8.140350877192983</v>
      </c>
      <c r="K17" s="31">
        <v>4</v>
      </c>
      <c r="L17" s="52">
        <v>4</v>
      </c>
      <c r="M17" s="32">
        <v>116406</v>
      </c>
      <c r="N17" s="32">
        <v>9354</v>
      </c>
      <c r="O17" s="52">
        <f t="shared" si="7"/>
        <v>33721.32097334878</v>
      </c>
      <c r="P17" s="53">
        <v>41383</v>
      </c>
      <c r="Q17" s="38" t="s">
        <v>7</v>
      </c>
      <c r="R17" s="15"/>
    </row>
    <row r="18" spans="1:18" ht="25.5" customHeight="1">
      <c r="A18" s="43">
        <f t="shared" si="8"/>
        <v>13</v>
      </c>
      <c r="B18" s="49">
        <v>12</v>
      </c>
      <c r="C18" s="4" t="s">
        <v>67</v>
      </c>
      <c r="D18" s="32">
        <v>5639</v>
      </c>
      <c r="E18" s="52">
        <f t="shared" si="4"/>
        <v>1633.5457705677868</v>
      </c>
      <c r="F18" s="52">
        <v>5483</v>
      </c>
      <c r="G18" s="17">
        <f t="shared" si="5"/>
        <v>0.028451577603501733</v>
      </c>
      <c r="H18" s="32">
        <v>486</v>
      </c>
      <c r="I18" s="31">
        <v>71</v>
      </c>
      <c r="J18" s="29">
        <f t="shared" si="6"/>
        <v>6.845070422535211</v>
      </c>
      <c r="K18" s="31">
        <v>6</v>
      </c>
      <c r="L18" s="52">
        <v>14</v>
      </c>
      <c r="M18" s="31">
        <v>2646882.2</v>
      </c>
      <c r="N18" s="31">
        <v>190273</v>
      </c>
      <c r="O18" s="52">
        <f t="shared" si="7"/>
        <v>766767.728852839</v>
      </c>
      <c r="P18" s="53">
        <v>41313</v>
      </c>
      <c r="Q18" s="38" t="s">
        <v>94</v>
      </c>
      <c r="R18" s="15"/>
    </row>
    <row r="19" spans="1:18" ht="25.5" customHeight="1">
      <c r="A19" s="43">
        <f t="shared" si="8"/>
        <v>14</v>
      </c>
      <c r="B19" s="49">
        <v>11</v>
      </c>
      <c r="C19" s="4" t="s">
        <v>71</v>
      </c>
      <c r="D19" s="32">
        <v>5000.5</v>
      </c>
      <c r="E19" s="52">
        <f t="shared" si="4"/>
        <v>1448.5805330243338</v>
      </c>
      <c r="F19" s="52">
        <v>6502.5</v>
      </c>
      <c r="G19" s="17">
        <f t="shared" si="5"/>
        <v>-0.23098808150711264</v>
      </c>
      <c r="H19" s="32">
        <v>314</v>
      </c>
      <c r="I19" s="31">
        <v>49</v>
      </c>
      <c r="J19" s="29">
        <f t="shared" si="6"/>
        <v>6.408163265306122</v>
      </c>
      <c r="K19" s="31">
        <v>3</v>
      </c>
      <c r="L19" s="52">
        <v>3</v>
      </c>
      <c r="M19" s="32">
        <v>40393.5</v>
      </c>
      <c r="N19" s="32">
        <v>2738</v>
      </c>
      <c r="O19" s="52">
        <f t="shared" si="7"/>
        <v>11701.477404403244</v>
      </c>
      <c r="P19" s="53">
        <v>41390</v>
      </c>
      <c r="Q19" s="38" t="s">
        <v>9</v>
      </c>
      <c r="R19" s="15"/>
    </row>
    <row r="20" spans="1:18" ht="25.5" customHeight="1">
      <c r="A20" s="43">
        <f t="shared" si="8"/>
        <v>15</v>
      </c>
      <c r="B20" s="49">
        <v>8</v>
      </c>
      <c r="C20" s="4" t="s">
        <v>76</v>
      </c>
      <c r="D20" s="32">
        <v>4552.5</v>
      </c>
      <c r="E20" s="52">
        <f t="shared" si="4"/>
        <v>1318.800695249131</v>
      </c>
      <c r="F20" s="52">
        <v>9320.5</v>
      </c>
      <c r="G20" s="17">
        <f t="shared" si="5"/>
        <v>-0.5115605385977147</v>
      </c>
      <c r="H20" s="32">
        <v>389</v>
      </c>
      <c r="I20" s="31">
        <f>6*7</f>
        <v>42</v>
      </c>
      <c r="J20" s="29">
        <f t="shared" si="6"/>
        <v>9.261904761904763</v>
      </c>
      <c r="K20" s="31">
        <v>5</v>
      </c>
      <c r="L20" s="52">
        <v>2</v>
      </c>
      <c r="M20" s="32">
        <v>13873</v>
      </c>
      <c r="N20" s="32">
        <v>1059</v>
      </c>
      <c r="O20" s="52">
        <f t="shared" si="7"/>
        <v>4018.82966396292</v>
      </c>
      <c r="P20" s="53">
        <v>41397</v>
      </c>
      <c r="Q20" s="38" t="s">
        <v>66</v>
      </c>
      <c r="R20" s="15"/>
    </row>
    <row r="21" spans="1:18" ht="25.5" customHeight="1">
      <c r="A21" s="43">
        <f t="shared" si="8"/>
        <v>16</v>
      </c>
      <c r="B21" s="49">
        <v>13</v>
      </c>
      <c r="C21" s="4" t="s">
        <v>1</v>
      </c>
      <c r="D21" s="32">
        <v>2989.5</v>
      </c>
      <c r="E21" s="52">
        <f t="shared" si="4"/>
        <v>866.0196987253767</v>
      </c>
      <c r="F21" s="52">
        <v>4341</v>
      </c>
      <c r="G21" s="17">
        <f t="shared" si="5"/>
        <v>-0.31133379405666894</v>
      </c>
      <c r="H21" s="32">
        <v>198</v>
      </c>
      <c r="I21" s="31">
        <v>21</v>
      </c>
      <c r="J21" s="54">
        <f t="shared" si="6"/>
        <v>9.428571428571429</v>
      </c>
      <c r="K21" s="31">
        <v>2</v>
      </c>
      <c r="L21" s="52">
        <v>6</v>
      </c>
      <c r="M21" s="32">
        <v>126410.5</v>
      </c>
      <c r="N21" s="32">
        <v>8916</v>
      </c>
      <c r="O21" s="52">
        <f t="shared" si="7"/>
        <v>36619.49594438007</v>
      </c>
      <c r="P21" s="53">
        <v>41369</v>
      </c>
      <c r="Q21" s="38" t="s">
        <v>24</v>
      </c>
      <c r="R21" s="15"/>
    </row>
    <row r="22" spans="1:18" ht="25.5" customHeight="1">
      <c r="A22" s="43">
        <f t="shared" si="8"/>
        <v>17</v>
      </c>
      <c r="B22" s="49">
        <v>10</v>
      </c>
      <c r="C22" s="4" t="s">
        <v>0</v>
      </c>
      <c r="D22" s="32">
        <v>2713</v>
      </c>
      <c r="E22" s="52">
        <f t="shared" si="4"/>
        <v>785.9212050984936</v>
      </c>
      <c r="F22" s="52">
        <v>7932</v>
      </c>
      <c r="G22" s="17">
        <f t="shared" si="5"/>
        <v>-0.6579677256681795</v>
      </c>
      <c r="H22" s="32">
        <v>197</v>
      </c>
      <c r="I22" s="31">
        <v>35</v>
      </c>
      <c r="J22" s="29">
        <f t="shared" si="6"/>
        <v>5.628571428571429</v>
      </c>
      <c r="K22" s="31">
        <v>4</v>
      </c>
      <c r="L22" s="52">
        <v>5</v>
      </c>
      <c r="M22" s="32">
        <v>146882.2</v>
      </c>
      <c r="N22" s="32">
        <v>10620</v>
      </c>
      <c r="O22" s="52">
        <f t="shared" si="7"/>
        <v>42549.88412514485</v>
      </c>
      <c r="P22" s="53">
        <v>41376</v>
      </c>
      <c r="Q22" s="38" t="s">
        <v>24</v>
      </c>
      <c r="R22" s="15"/>
    </row>
    <row r="23" spans="1:18" ht="25.5" customHeight="1">
      <c r="A23" s="43">
        <f t="shared" si="8"/>
        <v>18</v>
      </c>
      <c r="B23" s="49">
        <v>14</v>
      </c>
      <c r="C23" s="4" t="s">
        <v>68</v>
      </c>
      <c r="D23" s="32">
        <v>1262</v>
      </c>
      <c r="E23" s="52">
        <f t="shared" si="4"/>
        <v>365.58516801854</v>
      </c>
      <c r="F23" s="52">
        <v>3038</v>
      </c>
      <c r="G23" s="17">
        <f t="shared" si="5"/>
        <v>-0.5845951283739302</v>
      </c>
      <c r="H23" s="52">
        <v>112</v>
      </c>
      <c r="I23" s="31">
        <v>12</v>
      </c>
      <c r="J23" s="29">
        <f t="shared" si="6"/>
        <v>9.333333333333334</v>
      </c>
      <c r="K23" s="31">
        <v>2</v>
      </c>
      <c r="L23" s="52">
        <v>4</v>
      </c>
      <c r="M23" s="32">
        <v>107804.5</v>
      </c>
      <c r="N23" s="52">
        <v>8846</v>
      </c>
      <c r="O23" s="52">
        <f t="shared" si="7"/>
        <v>31229.57705677868</v>
      </c>
      <c r="P23" s="53">
        <v>41383</v>
      </c>
      <c r="Q23" s="38" t="s">
        <v>94</v>
      </c>
      <c r="R23" s="15"/>
    </row>
    <row r="24" spans="1:18" ht="25.5" customHeight="1">
      <c r="A24" s="43">
        <f t="shared" si="8"/>
        <v>19</v>
      </c>
      <c r="B24" s="49">
        <v>16</v>
      </c>
      <c r="C24" s="4" t="s">
        <v>2</v>
      </c>
      <c r="D24" s="32">
        <v>904</v>
      </c>
      <c r="E24" s="52">
        <f t="shared" si="4"/>
        <v>261.87717265353416</v>
      </c>
      <c r="F24" s="52">
        <v>990</v>
      </c>
      <c r="G24" s="17">
        <f t="shared" si="5"/>
        <v>-0.08686868686868687</v>
      </c>
      <c r="H24" s="32">
        <v>85</v>
      </c>
      <c r="I24" s="31">
        <v>14</v>
      </c>
      <c r="J24" s="54">
        <f t="shared" si="6"/>
        <v>6.071428571428571</v>
      </c>
      <c r="K24" s="31">
        <v>1</v>
      </c>
      <c r="L24" s="52">
        <v>6</v>
      </c>
      <c r="M24" s="31">
        <v>38008</v>
      </c>
      <c r="N24" s="31">
        <v>2850</v>
      </c>
      <c r="O24" s="52">
        <f t="shared" si="7"/>
        <v>11010.428736964079</v>
      </c>
      <c r="P24" s="53">
        <v>41369</v>
      </c>
      <c r="Q24" s="38" t="s">
        <v>93</v>
      </c>
      <c r="R24" s="15"/>
    </row>
    <row r="25" spans="1:18" ht="25.5" customHeight="1">
      <c r="A25" s="43">
        <f t="shared" si="8"/>
        <v>20</v>
      </c>
      <c r="B25" s="49">
        <v>30</v>
      </c>
      <c r="C25" s="4" t="s">
        <v>77</v>
      </c>
      <c r="D25" s="32">
        <v>748</v>
      </c>
      <c r="E25" s="52">
        <f t="shared" si="4"/>
        <v>216.68597914252607</v>
      </c>
      <c r="F25" s="52">
        <v>102</v>
      </c>
      <c r="G25" s="17">
        <f t="shared" si="5"/>
        <v>6.333333333333333</v>
      </c>
      <c r="H25" s="32">
        <v>147</v>
      </c>
      <c r="I25" s="31">
        <v>2</v>
      </c>
      <c r="J25" s="29">
        <f t="shared" si="6"/>
        <v>73.5</v>
      </c>
      <c r="K25" s="31">
        <v>1</v>
      </c>
      <c r="L25" s="52">
        <v>48</v>
      </c>
      <c r="M25" s="31">
        <v>1855059.08</v>
      </c>
      <c r="N25" s="31">
        <v>147282</v>
      </c>
      <c r="O25" s="52">
        <f t="shared" si="7"/>
        <v>537386.7555040556</v>
      </c>
      <c r="P25" s="55">
        <v>41075</v>
      </c>
      <c r="Q25" s="38" t="s">
        <v>32</v>
      </c>
      <c r="R25" s="15"/>
    </row>
    <row r="26" spans="1:17" ht="27" customHeight="1">
      <c r="A26" s="43"/>
      <c r="B26" s="49"/>
      <c r="C26" s="12" t="s">
        <v>15</v>
      </c>
      <c r="D26" s="13">
        <f>SUM(D16:D25)+D14</f>
        <v>352761.5</v>
      </c>
      <c r="E26" s="13">
        <f>SUM(E16:E25)+E14</f>
        <v>102190.46929316338</v>
      </c>
      <c r="F26" s="13">
        <v>418173.9</v>
      </c>
      <c r="G26" s="14">
        <f t="shared" si="5"/>
        <v>-0.1564239183746284</v>
      </c>
      <c r="H26" s="13">
        <f>SUM(H16:H25)+H14</f>
        <v>25260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89</v>
      </c>
      <c r="C28" s="59" t="s">
        <v>45</v>
      </c>
      <c r="D28" s="32">
        <v>655</v>
      </c>
      <c r="E28" s="52">
        <f aca="true" t="shared" si="9" ref="E28:E37">D28/3.452</f>
        <v>189.74507531865586</v>
      </c>
      <c r="F28" s="52" t="s">
        <v>89</v>
      </c>
      <c r="G28" s="17" t="s">
        <v>23</v>
      </c>
      <c r="H28" s="32">
        <v>131</v>
      </c>
      <c r="I28" s="31">
        <v>1</v>
      </c>
      <c r="J28" s="54">
        <f aca="true" t="shared" si="10" ref="J28:J37">H28/I28</f>
        <v>131</v>
      </c>
      <c r="K28" s="31">
        <v>1</v>
      </c>
      <c r="L28" s="52">
        <v>167</v>
      </c>
      <c r="M28" s="32">
        <v>1327790.8</v>
      </c>
      <c r="N28" s="32">
        <v>97038</v>
      </c>
      <c r="O28" s="52">
        <f aca="true" t="shared" si="11" ref="O28:O37">M28/3.452</f>
        <v>384643.9165701043</v>
      </c>
      <c r="P28" s="60">
        <v>40242</v>
      </c>
      <c r="Q28" s="61" t="s">
        <v>37</v>
      </c>
      <c r="R28" s="15"/>
    </row>
    <row r="29" spans="1:18" ht="25.5" customHeight="1">
      <c r="A29" s="43">
        <f aca="true" t="shared" si="12" ref="A29:A37">A28+1</f>
        <v>22</v>
      </c>
      <c r="B29" s="49">
        <v>23</v>
      </c>
      <c r="C29" s="4" t="s">
        <v>30</v>
      </c>
      <c r="D29" s="32">
        <v>504</v>
      </c>
      <c r="E29" s="52">
        <f t="shared" si="9"/>
        <v>146.00231749710312</v>
      </c>
      <c r="F29" s="52">
        <v>264</v>
      </c>
      <c r="G29" s="17">
        <f aca="true" t="shared" si="13" ref="G29:G38">(D29-F29)/F29</f>
        <v>0.9090909090909091</v>
      </c>
      <c r="H29" s="32">
        <v>39</v>
      </c>
      <c r="I29" s="31">
        <v>4</v>
      </c>
      <c r="J29" s="29">
        <f t="shared" si="10"/>
        <v>9.75</v>
      </c>
      <c r="K29" s="31">
        <v>1</v>
      </c>
      <c r="L29" s="52">
        <v>21</v>
      </c>
      <c r="M29" s="32">
        <v>19015</v>
      </c>
      <c r="N29" s="32">
        <v>1519</v>
      </c>
      <c r="O29" s="52">
        <f t="shared" si="11"/>
        <v>5508.400926998841</v>
      </c>
      <c r="P29" s="53">
        <v>41264</v>
      </c>
      <c r="Q29" s="38" t="s">
        <v>63</v>
      </c>
      <c r="R29" s="15"/>
    </row>
    <row r="30" spans="1:18" ht="25.5" customHeight="1">
      <c r="A30" s="43">
        <f t="shared" si="12"/>
        <v>23</v>
      </c>
      <c r="B30" s="49">
        <v>18</v>
      </c>
      <c r="C30" s="4" t="s">
        <v>21</v>
      </c>
      <c r="D30" s="32">
        <v>460</v>
      </c>
      <c r="E30" s="52">
        <f t="shared" si="9"/>
        <v>133.2560834298957</v>
      </c>
      <c r="F30" s="52">
        <v>434</v>
      </c>
      <c r="G30" s="17">
        <f t="shared" si="13"/>
        <v>0.059907834101382486</v>
      </c>
      <c r="H30" s="32">
        <v>36</v>
      </c>
      <c r="I30" s="31">
        <v>9</v>
      </c>
      <c r="J30" s="54">
        <f t="shared" si="10"/>
        <v>4</v>
      </c>
      <c r="K30" s="31">
        <v>2</v>
      </c>
      <c r="L30" s="52">
        <v>3</v>
      </c>
      <c r="M30" s="32">
        <v>9783.5</v>
      </c>
      <c r="N30" s="32">
        <v>756</v>
      </c>
      <c r="O30" s="52">
        <f t="shared" si="11"/>
        <v>2834.154113557358</v>
      </c>
      <c r="P30" s="53">
        <v>41390</v>
      </c>
      <c r="Q30" s="38" t="s">
        <v>22</v>
      </c>
      <c r="R30" s="15"/>
    </row>
    <row r="31" spans="1:18" ht="25.5" customHeight="1">
      <c r="A31" s="43">
        <f t="shared" si="12"/>
        <v>24</v>
      </c>
      <c r="B31" s="49">
        <v>22</v>
      </c>
      <c r="C31" s="4" t="s">
        <v>3</v>
      </c>
      <c r="D31" s="32">
        <v>440</v>
      </c>
      <c r="E31" s="52">
        <f t="shared" si="9"/>
        <v>127.46234067207416</v>
      </c>
      <c r="F31" s="52">
        <v>264</v>
      </c>
      <c r="G31" s="17">
        <f t="shared" si="13"/>
        <v>0.6666666666666666</v>
      </c>
      <c r="H31" s="32">
        <v>32</v>
      </c>
      <c r="I31" s="31">
        <v>4</v>
      </c>
      <c r="J31" s="29">
        <f t="shared" si="10"/>
        <v>8</v>
      </c>
      <c r="K31" s="31">
        <v>1</v>
      </c>
      <c r="L31" s="52">
        <v>6</v>
      </c>
      <c r="M31" s="32">
        <v>9909.5</v>
      </c>
      <c r="N31" s="32">
        <v>772</v>
      </c>
      <c r="O31" s="52">
        <f t="shared" si="11"/>
        <v>2870.6546929316337</v>
      </c>
      <c r="P31" s="53">
        <v>41369</v>
      </c>
      <c r="Q31" s="38" t="s">
        <v>64</v>
      </c>
      <c r="R31" s="15"/>
    </row>
    <row r="32" spans="1:18" ht="25.5" customHeight="1">
      <c r="A32" s="43">
        <f t="shared" si="12"/>
        <v>25</v>
      </c>
      <c r="B32" s="49">
        <v>19</v>
      </c>
      <c r="C32" s="4" t="s">
        <v>29</v>
      </c>
      <c r="D32" s="32">
        <v>400</v>
      </c>
      <c r="E32" s="52">
        <f t="shared" si="9"/>
        <v>115.87485515643105</v>
      </c>
      <c r="F32" s="52">
        <v>430</v>
      </c>
      <c r="G32" s="17">
        <f t="shared" si="13"/>
        <v>-0.06976744186046512</v>
      </c>
      <c r="H32" s="32">
        <v>33</v>
      </c>
      <c r="I32" s="31">
        <v>5</v>
      </c>
      <c r="J32" s="29">
        <f t="shared" si="10"/>
        <v>6.6</v>
      </c>
      <c r="K32" s="31">
        <v>1</v>
      </c>
      <c r="L32" s="52">
        <v>13</v>
      </c>
      <c r="M32" s="32">
        <v>18228</v>
      </c>
      <c r="N32" s="32">
        <v>1569</v>
      </c>
      <c r="O32" s="52">
        <f t="shared" si="11"/>
        <v>5280.417149478563</v>
      </c>
      <c r="P32" s="53">
        <v>41320</v>
      </c>
      <c r="Q32" s="38" t="s">
        <v>11</v>
      </c>
      <c r="R32" s="15"/>
    </row>
    <row r="33" spans="1:18" ht="25.5" customHeight="1">
      <c r="A33" s="43">
        <f t="shared" si="12"/>
        <v>26</v>
      </c>
      <c r="B33" s="49">
        <v>20</v>
      </c>
      <c r="C33" s="4" t="s">
        <v>19</v>
      </c>
      <c r="D33" s="32">
        <v>342</v>
      </c>
      <c r="E33" s="52">
        <f t="shared" si="9"/>
        <v>99.07300115874855</v>
      </c>
      <c r="F33" s="52">
        <v>282</v>
      </c>
      <c r="G33" s="17">
        <f t="shared" si="13"/>
        <v>0.2127659574468085</v>
      </c>
      <c r="H33" s="32">
        <v>25</v>
      </c>
      <c r="I33" s="31">
        <v>7</v>
      </c>
      <c r="J33" s="54">
        <f t="shared" si="10"/>
        <v>3.5714285714285716</v>
      </c>
      <c r="K33" s="31">
        <v>1</v>
      </c>
      <c r="L33" s="52">
        <v>10</v>
      </c>
      <c r="M33" s="32">
        <v>25156.5</v>
      </c>
      <c r="N33" s="32">
        <v>1835</v>
      </c>
      <c r="O33" s="52">
        <f t="shared" si="11"/>
        <v>7287.514484356895</v>
      </c>
      <c r="P33" s="53">
        <v>41341</v>
      </c>
      <c r="Q33" s="38" t="s">
        <v>7</v>
      </c>
      <c r="R33" s="15"/>
    </row>
    <row r="34" spans="1:18" ht="25.5" customHeight="1">
      <c r="A34" s="43">
        <f t="shared" si="12"/>
        <v>27</v>
      </c>
      <c r="B34" s="49">
        <v>25</v>
      </c>
      <c r="C34" s="4" t="s">
        <v>83</v>
      </c>
      <c r="D34" s="32">
        <v>233</v>
      </c>
      <c r="E34" s="52">
        <f t="shared" si="9"/>
        <v>67.49710312862109</v>
      </c>
      <c r="F34" s="52">
        <v>188</v>
      </c>
      <c r="G34" s="17">
        <f t="shared" si="13"/>
        <v>0.2393617021276596</v>
      </c>
      <c r="H34" s="32">
        <v>18</v>
      </c>
      <c r="I34" s="31">
        <v>7</v>
      </c>
      <c r="J34" s="54">
        <f t="shared" si="10"/>
        <v>2.5714285714285716</v>
      </c>
      <c r="K34" s="31">
        <v>1</v>
      </c>
      <c r="L34" s="52">
        <v>10</v>
      </c>
      <c r="M34" s="31">
        <v>328253.75</v>
      </c>
      <c r="N34" s="31">
        <v>21247</v>
      </c>
      <c r="O34" s="52">
        <f t="shared" si="11"/>
        <v>95090.88933951332</v>
      </c>
      <c r="P34" s="53">
        <v>41341</v>
      </c>
      <c r="Q34" s="38" t="s">
        <v>84</v>
      </c>
      <c r="R34" s="15"/>
    </row>
    <row r="35" spans="1:18" ht="25.5" customHeight="1">
      <c r="A35" s="43">
        <f t="shared" si="12"/>
        <v>28</v>
      </c>
      <c r="B35" s="49">
        <v>17</v>
      </c>
      <c r="C35" s="4" t="s">
        <v>79</v>
      </c>
      <c r="D35" s="32">
        <v>208</v>
      </c>
      <c r="E35" s="52">
        <f t="shared" si="9"/>
        <v>60.25492468134415</v>
      </c>
      <c r="F35" s="52">
        <v>552</v>
      </c>
      <c r="G35" s="17">
        <f t="shared" si="13"/>
        <v>-0.6231884057971014</v>
      </c>
      <c r="H35" s="32">
        <v>17</v>
      </c>
      <c r="I35" s="31">
        <v>2</v>
      </c>
      <c r="J35" s="29">
        <f t="shared" si="10"/>
        <v>8.5</v>
      </c>
      <c r="K35" s="31">
        <v>1</v>
      </c>
      <c r="L35" s="52">
        <v>4</v>
      </c>
      <c r="M35" s="32">
        <v>3262</v>
      </c>
      <c r="N35" s="32">
        <v>303</v>
      </c>
      <c r="O35" s="52">
        <f t="shared" si="11"/>
        <v>944.9594438006952</v>
      </c>
      <c r="P35" s="53">
        <v>41383</v>
      </c>
      <c r="Q35" s="38" t="s">
        <v>64</v>
      </c>
      <c r="R35" s="15"/>
    </row>
    <row r="36" spans="1:18" ht="25.5" customHeight="1">
      <c r="A36" s="43">
        <f t="shared" si="12"/>
        <v>29</v>
      </c>
      <c r="B36" s="49">
        <v>29</v>
      </c>
      <c r="C36" s="4" t="s">
        <v>31</v>
      </c>
      <c r="D36" s="32">
        <v>180</v>
      </c>
      <c r="E36" s="52">
        <f t="shared" si="9"/>
        <v>52.14368482039397</v>
      </c>
      <c r="F36" s="52">
        <v>108</v>
      </c>
      <c r="G36" s="17">
        <f t="shared" si="13"/>
        <v>0.6666666666666666</v>
      </c>
      <c r="H36" s="32">
        <v>26</v>
      </c>
      <c r="I36" s="31">
        <v>8</v>
      </c>
      <c r="J36" s="54">
        <f t="shared" si="10"/>
        <v>3.25</v>
      </c>
      <c r="K36" s="31">
        <v>1</v>
      </c>
      <c r="L36" s="52">
        <v>8</v>
      </c>
      <c r="M36" s="32">
        <v>182955.5</v>
      </c>
      <c r="N36" s="32">
        <v>13113</v>
      </c>
      <c r="O36" s="52">
        <f t="shared" si="11"/>
        <v>52999.855156431055</v>
      </c>
      <c r="P36" s="53">
        <v>41355</v>
      </c>
      <c r="Q36" s="38" t="s">
        <v>94</v>
      </c>
      <c r="R36" s="15"/>
    </row>
    <row r="37" spans="1:18" ht="25.5" customHeight="1">
      <c r="A37" s="43">
        <f t="shared" si="12"/>
        <v>30</v>
      </c>
      <c r="B37" s="49">
        <v>26</v>
      </c>
      <c r="C37" s="4" t="s">
        <v>69</v>
      </c>
      <c r="D37" s="32">
        <v>164</v>
      </c>
      <c r="E37" s="52">
        <f t="shared" si="9"/>
        <v>47.50869061413673</v>
      </c>
      <c r="F37" s="52">
        <v>172</v>
      </c>
      <c r="G37" s="17">
        <f t="shared" si="13"/>
        <v>-0.046511627906976744</v>
      </c>
      <c r="H37" s="32">
        <v>14</v>
      </c>
      <c r="I37" s="31">
        <v>1</v>
      </c>
      <c r="J37" s="54">
        <f t="shared" si="10"/>
        <v>14</v>
      </c>
      <c r="K37" s="31">
        <v>1</v>
      </c>
      <c r="L37" s="52">
        <v>5</v>
      </c>
      <c r="M37" s="32">
        <v>6046</v>
      </c>
      <c r="N37" s="32">
        <v>509</v>
      </c>
      <c r="O37" s="52">
        <f t="shared" si="11"/>
        <v>1751.4484356894554</v>
      </c>
      <c r="P37" s="53">
        <v>41376</v>
      </c>
      <c r="Q37" s="38" t="s">
        <v>70</v>
      </c>
      <c r="R37" s="15"/>
    </row>
    <row r="38" spans="1:17" ht="27" customHeight="1">
      <c r="A38" s="43"/>
      <c r="B38" s="49"/>
      <c r="C38" s="12" t="s">
        <v>26</v>
      </c>
      <c r="D38" s="13">
        <f>SUM(D28:D37)+D26</f>
        <v>356347.5</v>
      </c>
      <c r="E38" s="13">
        <f>SUM(E28:E37)+E26</f>
        <v>103229.28736964078</v>
      </c>
      <c r="F38" s="13">
        <v>420018.4</v>
      </c>
      <c r="G38" s="14">
        <f t="shared" si="13"/>
        <v>-0.15159073983425492</v>
      </c>
      <c r="H38" s="13">
        <f>SUM(H28:H37)+H26</f>
        <v>25631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23</v>
      </c>
      <c r="C40" s="4" t="s">
        <v>43</v>
      </c>
      <c r="D40" s="32">
        <v>142</v>
      </c>
      <c r="E40" s="52">
        <f aca="true" t="shared" si="14" ref="E40:E49">D40/3.452</f>
        <v>41.13557358053303</v>
      </c>
      <c r="F40" s="52" t="s">
        <v>89</v>
      </c>
      <c r="G40" s="17" t="s">
        <v>23</v>
      </c>
      <c r="H40" s="32">
        <v>13</v>
      </c>
      <c r="I40" s="31">
        <v>1</v>
      </c>
      <c r="J40" s="54">
        <f aca="true" t="shared" si="15" ref="J40:J49">H40/I40</f>
        <v>13</v>
      </c>
      <c r="K40" s="31">
        <v>1</v>
      </c>
      <c r="L40" s="52"/>
      <c r="M40" s="32">
        <v>18289</v>
      </c>
      <c r="N40" s="32">
        <v>1892</v>
      </c>
      <c r="O40" s="52">
        <f aca="true" t="shared" si="16" ref="O40:O49">M40/3.452</f>
        <v>5298.088064889919</v>
      </c>
      <c r="P40" s="55">
        <v>41193</v>
      </c>
      <c r="Q40" s="38" t="s">
        <v>44</v>
      </c>
      <c r="R40" s="15"/>
    </row>
    <row r="41" spans="1:18" ht="25.5" customHeight="1">
      <c r="A41" s="43">
        <f aca="true" t="shared" si="17" ref="A41:A49">A40+1</f>
        <v>32</v>
      </c>
      <c r="B41" s="49" t="s">
        <v>59</v>
      </c>
      <c r="C41" s="4" t="s">
        <v>60</v>
      </c>
      <c r="D41" s="32">
        <v>102</v>
      </c>
      <c r="E41" s="52">
        <f t="shared" si="14"/>
        <v>29.54808806488992</v>
      </c>
      <c r="F41" s="52" t="s">
        <v>89</v>
      </c>
      <c r="G41" s="17" t="s">
        <v>23</v>
      </c>
      <c r="H41" s="32">
        <v>10</v>
      </c>
      <c r="I41" s="31">
        <v>1</v>
      </c>
      <c r="J41" s="54">
        <f t="shared" si="15"/>
        <v>10</v>
      </c>
      <c r="K41" s="31">
        <v>1</v>
      </c>
      <c r="L41" s="52">
        <v>1</v>
      </c>
      <c r="M41" s="32">
        <v>102</v>
      </c>
      <c r="N41" s="32">
        <v>10</v>
      </c>
      <c r="O41" s="52">
        <f t="shared" si="16"/>
        <v>29.54808806488992</v>
      </c>
      <c r="P41" s="53">
        <v>41404</v>
      </c>
      <c r="Q41" s="38" t="s">
        <v>61</v>
      </c>
      <c r="R41" s="15"/>
    </row>
    <row r="42" spans="1:18" ht="25.5" customHeight="1">
      <c r="A42" s="43">
        <f t="shared" si="17"/>
        <v>33</v>
      </c>
      <c r="B42" s="49">
        <v>36</v>
      </c>
      <c r="C42" s="4" t="s">
        <v>36</v>
      </c>
      <c r="D42" s="32">
        <v>81</v>
      </c>
      <c r="E42" s="52">
        <f t="shared" si="14"/>
        <v>23.464658169177287</v>
      </c>
      <c r="F42" s="52">
        <v>54</v>
      </c>
      <c r="G42" s="17">
        <f>(D42-F42)/F42</f>
        <v>0.5</v>
      </c>
      <c r="H42" s="32">
        <v>13</v>
      </c>
      <c r="I42" s="31">
        <v>1</v>
      </c>
      <c r="J42" s="29">
        <f t="shared" si="15"/>
        <v>13</v>
      </c>
      <c r="K42" s="31">
        <v>1</v>
      </c>
      <c r="L42" s="52">
        <v>88</v>
      </c>
      <c r="M42" s="31">
        <v>311450</v>
      </c>
      <c r="N42" s="31">
        <v>32490</v>
      </c>
      <c r="O42" s="52">
        <f t="shared" si="16"/>
        <v>90223.05909617613</v>
      </c>
      <c r="P42" s="55">
        <v>40797</v>
      </c>
      <c r="Q42" s="58" t="s">
        <v>37</v>
      </c>
      <c r="R42" s="15"/>
    </row>
    <row r="43" spans="1:18" ht="25.5" customHeight="1">
      <c r="A43" s="43">
        <f t="shared" si="17"/>
        <v>34</v>
      </c>
      <c r="B43" s="49">
        <v>37</v>
      </c>
      <c r="C43" s="4" t="s">
        <v>38</v>
      </c>
      <c r="D43" s="32">
        <v>78</v>
      </c>
      <c r="E43" s="52">
        <f t="shared" si="14"/>
        <v>22.595596755504054</v>
      </c>
      <c r="F43" s="52">
        <v>48</v>
      </c>
      <c r="G43" s="17">
        <f>(D43-F43)/F43</f>
        <v>0.625</v>
      </c>
      <c r="H43" s="32">
        <v>13</v>
      </c>
      <c r="I43" s="31">
        <v>1</v>
      </c>
      <c r="J43" s="29">
        <f t="shared" si="15"/>
        <v>13</v>
      </c>
      <c r="K43" s="31">
        <v>1</v>
      </c>
      <c r="L43" s="52">
        <v>40</v>
      </c>
      <c r="M43" s="31">
        <v>893856.48</v>
      </c>
      <c r="N43" s="31">
        <v>71850</v>
      </c>
      <c r="O43" s="52">
        <f t="shared" si="16"/>
        <v>258938.72537659327</v>
      </c>
      <c r="P43" s="55">
        <v>41131</v>
      </c>
      <c r="Q43" s="38" t="s">
        <v>84</v>
      </c>
      <c r="R43" s="15"/>
    </row>
    <row r="44" spans="1:18" ht="25.5" customHeight="1">
      <c r="A44" s="43">
        <f t="shared" si="17"/>
        <v>35</v>
      </c>
      <c r="B44" s="49">
        <v>34</v>
      </c>
      <c r="C44" s="4" t="s">
        <v>17</v>
      </c>
      <c r="D44" s="32">
        <v>66</v>
      </c>
      <c r="E44" s="52">
        <f t="shared" si="14"/>
        <v>19.119351100811123</v>
      </c>
      <c r="F44" s="52">
        <v>78</v>
      </c>
      <c r="G44" s="17">
        <f>(D44-F44)/F44</f>
        <v>-0.15384615384615385</v>
      </c>
      <c r="H44" s="32">
        <v>11</v>
      </c>
      <c r="I44" s="31">
        <v>3</v>
      </c>
      <c r="J44" s="54">
        <f t="shared" si="15"/>
        <v>3.6666666666666665</v>
      </c>
      <c r="K44" s="31">
        <v>1</v>
      </c>
      <c r="L44" s="52">
        <v>21</v>
      </c>
      <c r="M44" s="32">
        <v>1596224.5</v>
      </c>
      <c r="N44" s="32">
        <v>97460</v>
      </c>
      <c r="O44" s="52">
        <f t="shared" si="16"/>
        <v>462405.70683661645</v>
      </c>
      <c r="P44" s="53">
        <v>41264</v>
      </c>
      <c r="Q44" s="38" t="s">
        <v>18</v>
      </c>
      <c r="R44" s="15"/>
    </row>
    <row r="45" spans="1:18" ht="25.5" customHeight="1">
      <c r="A45" s="43">
        <f t="shared" si="17"/>
        <v>36</v>
      </c>
      <c r="B45" s="49" t="s">
        <v>23</v>
      </c>
      <c r="C45" s="4" t="s">
        <v>42</v>
      </c>
      <c r="D45" s="32">
        <v>60</v>
      </c>
      <c r="E45" s="52">
        <f t="shared" si="14"/>
        <v>17.381228273464657</v>
      </c>
      <c r="F45" s="52" t="s">
        <v>89</v>
      </c>
      <c r="G45" s="17" t="s">
        <v>23</v>
      </c>
      <c r="H45" s="32">
        <v>10</v>
      </c>
      <c r="I45" s="31">
        <v>3</v>
      </c>
      <c r="J45" s="54">
        <f t="shared" si="15"/>
        <v>3.3333333333333335</v>
      </c>
      <c r="K45" s="31">
        <v>1</v>
      </c>
      <c r="L45" s="52"/>
      <c r="M45" s="32">
        <v>104912.7</v>
      </c>
      <c r="N45" s="32">
        <v>7146</v>
      </c>
      <c r="O45" s="52">
        <f t="shared" si="16"/>
        <v>30391.85979142526</v>
      </c>
      <c r="P45" s="53">
        <v>41348</v>
      </c>
      <c r="Q45" s="38" t="s">
        <v>66</v>
      </c>
      <c r="R45" s="15"/>
    </row>
    <row r="46" spans="1:18" ht="25.5" customHeight="1">
      <c r="A46" s="43">
        <f t="shared" si="17"/>
        <v>37</v>
      </c>
      <c r="B46" s="49">
        <v>38</v>
      </c>
      <c r="C46" s="4" t="s">
        <v>39</v>
      </c>
      <c r="D46" s="32">
        <v>42</v>
      </c>
      <c r="E46" s="52">
        <f t="shared" si="14"/>
        <v>12.16685979142526</v>
      </c>
      <c r="F46" s="52">
        <v>12</v>
      </c>
      <c r="G46" s="17">
        <f>(D46-F46)/F46</f>
        <v>2.5</v>
      </c>
      <c r="H46" s="32">
        <v>7</v>
      </c>
      <c r="I46" s="31">
        <v>1</v>
      </c>
      <c r="J46" s="29">
        <f t="shared" si="15"/>
        <v>7</v>
      </c>
      <c r="K46" s="31">
        <v>1</v>
      </c>
      <c r="L46" s="52">
        <v>61</v>
      </c>
      <c r="M46" s="31">
        <v>832015.3</v>
      </c>
      <c r="N46" s="31">
        <v>67178</v>
      </c>
      <c r="O46" s="52">
        <f t="shared" si="16"/>
        <v>241024.13093858634</v>
      </c>
      <c r="P46" s="55">
        <v>40977</v>
      </c>
      <c r="Q46" s="38" t="s">
        <v>40</v>
      </c>
      <c r="R46" s="15"/>
    </row>
    <row r="47" spans="1:18" ht="25.5" customHeight="1">
      <c r="A47" s="43">
        <f t="shared" si="17"/>
        <v>38</v>
      </c>
      <c r="B47" s="49">
        <v>31</v>
      </c>
      <c r="C47" s="56" t="s">
        <v>33</v>
      </c>
      <c r="D47" s="32">
        <v>36</v>
      </c>
      <c r="E47" s="52">
        <f t="shared" si="14"/>
        <v>10.428736964078794</v>
      </c>
      <c r="F47" s="52">
        <v>94</v>
      </c>
      <c r="G47" s="17">
        <f>(D47-F47)/F47</f>
        <v>-0.6170212765957447</v>
      </c>
      <c r="H47" s="32">
        <v>6</v>
      </c>
      <c r="I47" s="31">
        <v>1</v>
      </c>
      <c r="J47" s="29">
        <f t="shared" si="15"/>
        <v>6</v>
      </c>
      <c r="K47" s="31">
        <v>1</v>
      </c>
      <c r="L47" s="52">
        <v>73</v>
      </c>
      <c r="M47" s="31">
        <v>2181187.5</v>
      </c>
      <c r="N47" s="31">
        <v>157539</v>
      </c>
      <c r="O47" s="52">
        <f t="shared" si="16"/>
        <v>631861.9640787949</v>
      </c>
      <c r="P47" s="53">
        <v>40900</v>
      </c>
      <c r="Q47" s="57" t="s">
        <v>34</v>
      </c>
      <c r="R47" s="15"/>
    </row>
    <row r="48" spans="1:18" ht="25.5" customHeight="1">
      <c r="A48" s="43">
        <f t="shared" si="17"/>
        <v>39</v>
      </c>
      <c r="B48" s="49" t="s">
        <v>82</v>
      </c>
      <c r="C48" s="4" t="s">
        <v>57</v>
      </c>
      <c r="D48" s="32">
        <v>32</v>
      </c>
      <c r="E48" s="52">
        <f t="shared" si="14"/>
        <v>9.269988412514484</v>
      </c>
      <c r="F48" s="52" t="s">
        <v>56</v>
      </c>
      <c r="G48" s="17" t="s">
        <v>89</v>
      </c>
      <c r="H48" s="32">
        <v>5</v>
      </c>
      <c r="I48" s="31">
        <v>3</v>
      </c>
      <c r="J48" s="29">
        <f t="shared" si="15"/>
        <v>1.6666666666666667</v>
      </c>
      <c r="K48" s="31">
        <v>1</v>
      </c>
      <c r="L48" s="52"/>
      <c r="M48" s="32">
        <v>26709.5</v>
      </c>
      <c r="N48" s="32">
        <v>2041</v>
      </c>
      <c r="O48" s="52">
        <f t="shared" si="16"/>
        <v>7737.398609501738</v>
      </c>
      <c r="P48" s="53">
        <v>41330</v>
      </c>
      <c r="Q48" s="38" t="s">
        <v>58</v>
      </c>
      <c r="R48" s="15"/>
    </row>
    <row r="49" spans="1:18" ht="25.5" customHeight="1">
      <c r="A49" s="43">
        <f t="shared" si="17"/>
        <v>40</v>
      </c>
      <c r="B49" s="49">
        <v>21</v>
      </c>
      <c r="C49" s="4" t="s">
        <v>72</v>
      </c>
      <c r="D49" s="32">
        <v>28</v>
      </c>
      <c r="E49" s="52">
        <f t="shared" si="14"/>
        <v>8.111239860950175</v>
      </c>
      <c r="F49" s="52">
        <v>266</v>
      </c>
      <c r="G49" s="17">
        <f>(D49-F49)/F49</f>
        <v>-0.8947368421052632</v>
      </c>
      <c r="H49" s="32">
        <v>2</v>
      </c>
      <c r="I49" s="31">
        <v>1</v>
      </c>
      <c r="J49" s="29">
        <f t="shared" si="15"/>
        <v>2</v>
      </c>
      <c r="K49" s="31">
        <v>1</v>
      </c>
      <c r="L49" s="52">
        <v>22</v>
      </c>
      <c r="M49" s="31">
        <v>181813.9</v>
      </c>
      <c r="N49" s="31">
        <v>12765</v>
      </c>
      <c r="O49" s="52">
        <f t="shared" si="16"/>
        <v>52669.1483198146</v>
      </c>
      <c r="P49" s="53">
        <v>41257</v>
      </c>
      <c r="Q49" s="38" t="s">
        <v>73</v>
      </c>
      <c r="R49" s="15"/>
    </row>
    <row r="50" spans="1:17" ht="27" customHeight="1">
      <c r="A50" s="43"/>
      <c r="B50" s="49"/>
      <c r="C50" s="12" t="s">
        <v>10</v>
      </c>
      <c r="D50" s="13">
        <f>SUM(D40:D49)+D38</f>
        <v>357014.5</v>
      </c>
      <c r="E50" s="13">
        <f>SUM(E40:E49)+E38</f>
        <v>103422.50869061412</v>
      </c>
      <c r="F50" s="13">
        <v>420541.4</v>
      </c>
      <c r="G50" s="14">
        <f>(D50-F50)/F50</f>
        <v>-0.15105980053331258</v>
      </c>
      <c r="H50" s="13">
        <f>SUM(H40:H49)+H38</f>
        <v>25721</v>
      </c>
      <c r="I50" s="13"/>
      <c r="J50" s="33"/>
      <c r="K50" s="35"/>
      <c r="L50" s="33"/>
      <c r="M50" s="36"/>
      <c r="N50" s="36"/>
      <c r="O50" s="36"/>
      <c r="P50" s="37"/>
      <c r="Q50" s="46"/>
    </row>
    <row r="51" spans="1:17" ht="12" customHeight="1">
      <c r="A51" s="47"/>
      <c r="B51" s="51"/>
      <c r="C51" s="9"/>
      <c r="D51" s="10"/>
      <c r="E51" s="10"/>
      <c r="F51" s="10"/>
      <c r="G51" s="22"/>
      <c r="H51" s="21"/>
      <c r="I51" s="23"/>
      <c r="J51" s="23"/>
      <c r="K51" s="34"/>
      <c r="L51" s="23"/>
      <c r="M51" s="24"/>
      <c r="N51" s="24"/>
      <c r="O51" s="24"/>
      <c r="P51" s="11"/>
      <c r="Q51" s="48"/>
    </row>
    <row r="52" spans="1:18" ht="25.5" customHeight="1">
      <c r="A52" s="43">
        <f>A49+1</f>
        <v>41</v>
      </c>
      <c r="B52" s="49">
        <v>33</v>
      </c>
      <c r="C52" s="4" t="s">
        <v>35</v>
      </c>
      <c r="D52" s="32">
        <v>24</v>
      </c>
      <c r="E52" s="52">
        <f>D52/3.452</f>
        <v>6.952491309385864</v>
      </c>
      <c r="F52" s="52">
        <v>84</v>
      </c>
      <c r="G52" s="17">
        <f>(D52-F52)/F52</f>
        <v>-0.7142857142857143</v>
      </c>
      <c r="H52" s="32">
        <v>4</v>
      </c>
      <c r="I52" s="31">
        <v>1</v>
      </c>
      <c r="J52" s="29">
        <f>H52/I52</f>
        <v>4</v>
      </c>
      <c r="K52" s="31">
        <v>1</v>
      </c>
      <c r="L52" s="52">
        <v>24</v>
      </c>
      <c r="M52" s="31">
        <v>679842.04</v>
      </c>
      <c r="N52" s="31">
        <v>54419</v>
      </c>
      <c r="O52" s="52">
        <f>M52/3.452</f>
        <v>196941.49478563154</v>
      </c>
      <c r="P52" s="55">
        <v>41243</v>
      </c>
      <c r="Q52" s="38" t="s">
        <v>32</v>
      </c>
      <c r="R52" s="1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FNE1</cp:lastModifiedBy>
  <cp:lastPrinted>2011-08-12T18:36:21Z</cp:lastPrinted>
  <dcterms:created xsi:type="dcterms:W3CDTF">2001-12-28T12:53:09Z</dcterms:created>
  <dcterms:modified xsi:type="dcterms:W3CDTF">2013-05-27T12:07:53Z</dcterms:modified>
  <cp:category/>
  <cp:version/>
  <cp:contentType/>
  <cp:contentStatus/>
</cp:coreProperties>
</file>