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7850" windowHeight="975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<sst xmlns="http://schemas.openxmlformats.org/spreadsheetml/2006/main" count="234" uniqueCount="76">
  <si>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</si>
  <si>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</si>
  <si>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</si>
  <si>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</si>
  <si>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</si>
  <si>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</si>
  <si>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</si>
  <si>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</si>
  <si>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</si>
  <si>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</si>
  <si>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</si>
  <si>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</si>
  <si>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</si>
  <si>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</si>
  <si>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</si>
  <si>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</si>
  <si>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</si>
  <si>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</si>
  <si>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</si>
  <si>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</si>
  <si>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</si>
  <si>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</si>
  <si>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</si>
  <si>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</si>
  <si>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</si>
  <si>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</si>
  <si>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</si>
  <si>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</si>
  <si>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</si>
  <si>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</si>
  <si>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</si>
  <si>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</si>
  <si>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</si>
  <si>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</si>
  <si>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</si>
  <si>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</si>
  <si>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</si>
  <si>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</si>
  <si>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</si>
  <si>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</si>
  <si>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</si>
  <si>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</si>
  <si>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</si>
  <si>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</si>
  <si>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</si>
  <si>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</si>
  <si>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</si>
  <si>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</si>
  <si>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</si>
  <si>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</si>
  <si>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UNI</t>
  </si>
  <si>
    <t>PAR</t>
  </si>
  <si>
    <t>SONY</t>
  </si>
  <si>
    <t>LEAP YEAR</t>
  </si>
  <si>
    <t>ALICE IN WONDERLAND</t>
  </si>
  <si>
    <t>SHUTTER ISLAND</t>
  </si>
  <si>
    <t>GREEN ZONE</t>
  </si>
  <si>
    <t>New</t>
  </si>
  <si>
    <t>BOUNTY HUNTER</t>
  </si>
  <si>
    <t>HOW TO TRAIN YOUR DRAGON</t>
  </si>
  <si>
    <t>TRIAGE</t>
  </si>
  <si>
    <t>REMEMBER ME</t>
  </si>
  <si>
    <t>SHE'S OUT OF MY LEAGUE</t>
  </si>
  <si>
    <t>SOUL KITCHEN</t>
  </si>
  <si>
    <t>CLASH OF THE TITANS</t>
  </si>
  <si>
    <t>ANTICHRIST</t>
  </si>
  <si>
    <t>WHEN IN ROME</t>
  </si>
  <si>
    <t>NA PUTU</t>
  </si>
  <si>
    <t>IRON MAN 2</t>
  </si>
  <si>
    <t>VERONIKA DECIDES TO DIE</t>
  </si>
  <si>
    <t>Kolosej</t>
  </si>
  <si>
    <t>06 - May</t>
  </si>
  <si>
    <t>07 - May</t>
  </si>
  <si>
    <t>09 - May</t>
  </si>
  <si>
    <t>12 - May</t>
  </si>
  <si>
    <t>BACK UP PLAN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</si>
</sst>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A19" sqref="A19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5" t="s">
        <v>72</v>
      </c>
      <c r="K4" s="21"/>
      <c r="L4" s="86" t="s">
        <v>73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2">
        <v>0.778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4" t="s">
        <v>71</v>
      </c>
      <c r="K5" s="8"/>
      <c r="L5" s="87" t="s">
        <v>74</v>
      </c>
      <c r="M5" s="27"/>
      <c r="N5" s="9"/>
      <c r="O5" s="9"/>
      <c r="P5" s="9"/>
      <c r="Q5" s="9"/>
      <c r="R5" s="9"/>
      <c r="S5" s="9"/>
      <c r="T5" s="30"/>
      <c r="U5" s="30"/>
      <c r="V5" s="71"/>
      <c r="W5" s="21"/>
      <c r="X5" s="70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19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40311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46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3">
        <v>1</v>
      </c>
      <c r="B14" s="73" t="s">
        <v>57</v>
      </c>
      <c r="C14" s="4" t="s">
        <v>75</v>
      </c>
      <c r="D14" s="16" t="s">
        <v>52</v>
      </c>
      <c r="E14" s="16" t="s">
        <v>42</v>
      </c>
      <c r="F14" s="38">
        <v>1</v>
      </c>
      <c r="G14" s="38">
        <v>7</v>
      </c>
      <c r="H14" s="25">
        <v>25647</v>
      </c>
      <c r="I14" s="25"/>
      <c r="J14" s="92">
        <v>5363</v>
      </c>
      <c r="K14" s="92"/>
      <c r="L14" s="65"/>
      <c r="M14" s="15">
        <f>H14/G14</f>
        <v>3663.8571428571427</v>
      </c>
      <c r="N14" s="39">
        <v>7</v>
      </c>
      <c r="O14" s="15">
        <v>36991</v>
      </c>
      <c r="P14" s="15"/>
      <c r="Q14" s="15">
        <v>8438</v>
      </c>
      <c r="R14" s="15"/>
      <c r="S14" s="65"/>
      <c r="T14" s="76">
        <v>1494</v>
      </c>
      <c r="U14" s="15">
        <f>O14/N14</f>
        <v>5284.428571428572</v>
      </c>
      <c r="V14" s="76">
        <f>SUM(T14,O14)</f>
        <v>38485</v>
      </c>
      <c r="W14" s="76">
        <v>400</v>
      </c>
      <c r="X14" s="77">
        <f>SUM(W14,Q14)</f>
        <v>8838</v>
      </c>
    </row>
    <row r="15" spans="1:24" ht="12.75">
      <c r="A15" s="73">
        <v>2</v>
      </c>
      <c r="B15" s="73">
        <v>2</v>
      </c>
      <c r="C15" s="4" t="s">
        <v>64</v>
      </c>
      <c r="D15" s="16" t="s">
        <v>43</v>
      </c>
      <c r="E15" s="16" t="s">
        <v>44</v>
      </c>
      <c r="F15" s="38">
        <v>3</v>
      </c>
      <c r="G15" s="38">
        <v>15</v>
      </c>
      <c r="H15" s="25">
        <v>20197</v>
      </c>
      <c r="I15" s="25">
        <v>21560</v>
      </c>
      <c r="J15" s="15">
        <v>3639</v>
      </c>
      <c r="K15" s="15">
        <v>3893</v>
      </c>
      <c r="L15" s="65">
        <f>(H15/I15*100)-100</f>
        <v>-6.321892393320965</v>
      </c>
      <c r="M15" s="15">
        <f>H15/G15</f>
        <v>1346.4666666666667</v>
      </c>
      <c r="N15" s="39">
        <v>15</v>
      </c>
      <c r="O15" s="15">
        <v>28547</v>
      </c>
      <c r="P15" s="15">
        <v>37748</v>
      </c>
      <c r="Q15" s="15">
        <v>5534</v>
      </c>
      <c r="R15" s="15">
        <v>7477</v>
      </c>
      <c r="S15" s="65">
        <f>(O15/P15*100)-100</f>
        <v>-24.374801313976903</v>
      </c>
      <c r="T15" s="76">
        <v>126394</v>
      </c>
      <c r="U15" s="15">
        <f>O15/N15</f>
        <v>1903.1333333333334</v>
      </c>
      <c r="V15" s="76">
        <f>SUM(T15,O15)</f>
        <v>154941</v>
      </c>
      <c r="W15" s="76">
        <v>25256</v>
      </c>
      <c r="X15" s="77">
        <f>SUM(W15,Q15)</f>
        <v>30790</v>
      </c>
    </row>
    <row r="16" spans="1:24" ht="12.75">
      <c r="A16" s="73">
        <v>3</v>
      </c>
      <c r="B16" s="73">
        <v>1</v>
      </c>
      <c r="C16" s="4" t="s">
        <v>68</v>
      </c>
      <c r="D16" s="16" t="s">
        <v>51</v>
      </c>
      <c r="E16" s="16" t="s">
        <v>36</v>
      </c>
      <c r="F16" s="38">
        <v>2</v>
      </c>
      <c r="G16" s="38">
        <v>6</v>
      </c>
      <c r="H16" s="15">
        <v>19560</v>
      </c>
      <c r="I16" s="15">
        <v>23683</v>
      </c>
      <c r="J16" s="15">
        <v>3998</v>
      </c>
      <c r="K16" s="15">
        <v>4783</v>
      </c>
      <c r="L16" s="65">
        <f>(H16/I16*100)-100</f>
        <v>-17.40911202128109</v>
      </c>
      <c r="M16" s="15">
        <f>H16/G16</f>
        <v>3260</v>
      </c>
      <c r="N16" s="39">
        <v>6</v>
      </c>
      <c r="O16" s="15">
        <v>26704</v>
      </c>
      <c r="P16" s="15">
        <v>40220</v>
      </c>
      <c r="Q16" s="15">
        <v>5752</v>
      </c>
      <c r="R16" s="15">
        <v>8852</v>
      </c>
      <c r="S16" s="65">
        <f>(O16/P16*100)-100</f>
        <v>-33.605171556439586</v>
      </c>
      <c r="T16" s="76">
        <v>41442</v>
      </c>
      <c r="U16" s="15">
        <f>O16/N16</f>
        <v>4450.666666666667</v>
      </c>
      <c r="V16" s="76">
        <f>SUM(T16,O16)</f>
        <v>68146</v>
      </c>
      <c r="W16" s="76">
        <v>9093</v>
      </c>
      <c r="X16" s="77">
        <f>SUM(W16,Q16)</f>
        <v>14845</v>
      </c>
    </row>
    <row r="17" spans="1:24" ht="12.75">
      <c r="A17" s="73">
        <v>4</v>
      </c>
      <c r="B17" s="73">
        <v>3</v>
      </c>
      <c r="C17" s="4" t="s">
        <v>59</v>
      </c>
      <c r="D17" s="16" t="s">
        <v>51</v>
      </c>
      <c r="E17" s="16" t="s">
        <v>36</v>
      </c>
      <c r="F17" s="38">
        <v>6</v>
      </c>
      <c r="G17" s="38">
        <v>14</v>
      </c>
      <c r="H17" s="15">
        <v>12715</v>
      </c>
      <c r="I17" s="15">
        <v>12271</v>
      </c>
      <c r="J17" s="89">
        <v>2543</v>
      </c>
      <c r="K17" s="89">
        <v>2394</v>
      </c>
      <c r="L17" s="65">
        <f>(H17/I17*100)-100</f>
        <v>3.6182870181729214</v>
      </c>
      <c r="M17" s="15">
        <f>H17/G17</f>
        <v>908.2142857142857</v>
      </c>
      <c r="N17" s="74">
        <v>14</v>
      </c>
      <c r="O17" s="23">
        <v>16011</v>
      </c>
      <c r="P17" s="23">
        <v>19522</v>
      </c>
      <c r="Q17" s="23">
        <v>3335</v>
      </c>
      <c r="R17" s="23">
        <v>4027</v>
      </c>
      <c r="S17" s="65">
        <f>(O17/P17*100)-100</f>
        <v>-17.98483761909641</v>
      </c>
      <c r="T17" s="76">
        <v>214166</v>
      </c>
      <c r="U17" s="15">
        <f>O17/N17</f>
        <v>1143.642857142857</v>
      </c>
      <c r="V17" s="76">
        <f>SUM(T17,O17)</f>
        <v>230177</v>
      </c>
      <c r="W17" s="76">
        <v>44187</v>
      </c>
      <c r="X17" s="77">
        <f>SUM(W17,Q17)</f>
        <v>47522</v>
      </c>
    </row>
    <row r="18" spans="1:24" ht="13.5" customHeight="1">
      <c r="A18" s="73">
        <v>5</v>
      </c>
      <c r="B18" s="73">
        <v>5</v>
      </c>
      <c r="C18" s="4" t="s">
        <v>66</v>
      </c>
      <c r="D18" s="16" t="s">
        <v>48</v>
      </c>
      <c r="E18" s="16" t="s">
        <v>49</v>
      </c>
      <c r="F18" s="38">
        <v>3</v>
      </c>
      <c r="G18" s="38">
        <v>6</v>
      </c>
      <c r="H18" s="15">
        <v>9434</v>
      </c>
      <c r="I18" s="15">
        <v>8181</v>
      </c>
      <c r="J18" s="25">
        <v>2003</v>
      </c>
      <c r="K18" s="25">
        <v>1723</v>
      </c>
      <c r="L18" s="65">
        <f>(H18/I18*100)-100</f>
        <v>15.315976042048646</v>
      </c>
      <c r="M18" s="15">
        <f>H18/G18</f>
        <v>1572.3333333333333</v>
      </c>
      <c r="N18" s="74">
        <v>6</v>
      </c>
      <c r="O18" s="23">
        <v>12976</v>
      </c>
      <c r="P18" s="23">
        <v>14312</v>
      </c>
      <c r="Q18" s="23">
        <v>2983</v>
      </c>
      <c r="R18" s="23">
        <v>3323</v>
      </c>
      <c r="S18" s="65">
        <f>(O18/P18*100)-100</f>
        <v>-9.334823923979869</v>
      </c>
      <c r="T18" s="76">
        <v>37637</v>
      </c>
      <c r="U18" s="15">
        <f>O18/N18</f>
        <v>2162.6666666666665</v>
      </c>
      <c r="V18" s="76">
        <f>SUM(T18,O18)</f>
        <v>50613</v>
      </c>
      <c r="W18" s="76">
        <v>8825</v>
      </c>
      <c r="X18" s="77">
        <f>SUM(W18,Q18)</f>
        <v>11808</v>
      </c>
    </row>
    <row r="19" spans="1:24" ht="12.75">
      <c r="A19" s="73">
        <v>6</v>
      </c>
      <c r="B19" s="73">
        <v>4</v>
      </c>
      <c r="C19" s="4" t="s">
        <v>62</v>
      </c>
      <c r="D19" s="16" t="s">
        <v>51</v>
      </c>
      <c r="E19" s="16" t="s">
        <v>36</v>
      </c>
      <c r="F19" s="38">
        <v>4</v>
      </c>
      <c r="G19" s="38">
        <v>8</v>
      </c>
      <c r="H19" s="15">
        <v>8574</v>
      </c>
      <c r="I19" s="15">
        <v>9452</v>
      </c>
      <c r="J19" s="15">
        <v>1853</v>
      </c>
      <c r="K19" s="15">
        <v>2009</v>
      </c>
      <c r="L19" s="65">
        <f>(H19/I19*100)-100</f>
        <v>-9.289039356749896</v>
      </c>
      <c r="M19" s="15">
        <f>H19/G19</f>
        <v>1071.75</v>
      </c>
      <c r="N19" s="74">
        <v>8</v>
      </c>
      <c r="O19" s="15">
        <v>11196</v>
      </c>
      <c r="P19" s="15">
        <v>16624</v>
      </c>
      <c r="Q19" s="15">
        <v>2571</v>
      </c>
      <c r="R19" s="15">
        <v>3896</v>
      </c>
      <c r="S19" s="65">
        <f>(O19/P19*100)-100</f>
        <v>-32.65158806544754</v>
      </c>
      <c r="T19" s="76">
        <v>80049</v>
      </c>
      <c r="U19" s="15">
        <f>O19/N19</f>
        <v>1399.5</v>
      </c>
      <c r="V19" s="76">
        <f>SUM(T19,O19)</f>
        <v>91245</v>
      </c>
      <c r="W19" s="76">
        <v>18936</v>
      </c>
      <c r="X19" s="77">
        <f>SUM(W19,Q19)</f>
        <v>21507</v>
      </c>
    </row>
    <row r="20" spans="1:24" ht="12.75">
      <c r="A20" s="73">
        <v>7</v>
      </c>
      <c r="B20" s="73">
        <v>7</v>
      </c>
      <c r="C20" s="4" t="s">
        <v>61</v>
      </c>
      <c r="D20" s="16" t="s">
        <v>45</v>
      </c>
      <c r="E20" s="16" t="s">
        <v>44</v>
      </c>
      <c r="F20" s="38">
        <v>4</v>
      </c>
      <c r="G20" s="38">
        <v>6</v>
      </c>
      <c r="H20" s="15">
        <v>4376</v>
      </c>
      <c r="I20" s="15">
        <v>3905</v>
      </c>
      <c r="J20" s="15">
        <v>920</v>
      </c>
      <c r="K20" s="15">
        <v>824</v>
      </c>
      <c r="L20" s="65">
        <f>(H20/I20*100)-100</f>
        <v>12.061459667093459</v>
      </c>
      <c r="M20" s="15">
        <f>H20/G20</f>
        <v>729.3333333333334</v>
      </c>
      <c r="N20" s="74">
        <v>6</v>
      </c>
      <c r="O20" s="15">
        <v>6638</v>
      </c>
      <c r="P20" s="15">
        <v>7830</v>
      </c>
      <c r="Q20" s="15">
        <v>1524</v>
      </c>
      <c r="R20" s="15">
        <v>1834</v>
      </c>
      <c r="S20" s="65">
        <f>(O20/P20*100)-100</f>
        <v>-15.223499361430399</v>
      </c>
      <c r="T20" s="76">
        <v>39150</v>
      </c>
      <c r="U20" s="15">
        <f>O20/N20</f>
        <v>1106.3333333333333</v>
      </c>
      <c r="V20" s="76">
        <f>SUM(T20,O20)</f>
        <v>45788</v>
      </c>
      <c r="W20" s="76">
        <v>9381</v>
      </c>
      <c r="X20" s="77">
        <f>SUM(W20,Q20)</f>
        <v>10905</v>
      </c>
    </row>
    <row r="21" spans="1:24" ht="12.75">
      <c r="A21" s="73">
        <v>8</v>
      </c>
      <c r="B21" s="73">
        <v>6</v>
      </c>
      <c r="C21" s="4" t="s">
        <v>58</v>
      </c>
      <c r="D21" s="16" t="s">
        <v>52</v>
      </c>
      <c r="E21" s="16" t="s">
        <v>42</v>
      </c>
      <c r="F21" s="38">
        <v>6</v>
      </c>
      <c r="G21" s="38">
        <v>9</v>
      </c>
      <c r="H21" s="15">
        <v>2833</v>
      </c>
      <c r="I21" s="15">
        <v>5036</v>
      </c>
      <c r="J21" s="15">
        <v>616</v>
      </c>
      <c r="K21" s="15">
        <v>1071</v>
      </c>
      <c r="L21" s="65">
        <f>(H21/I21*100)-100</f>
        <v>-43.7450357426529</v>
      </c>
      <c r="M21" s="15">
        <f>H21/G21</f>
        <v>314.77777777777777</v>
      </c>
      <c r="N21" s="74">
        <v>9</v>
      </c>
      <c r="O21" s="15">
        <v>3866</v>
      </c>
      <c r="P21" s="15">
        <v>8808</v>
      </c>
      <c r="Q21" s="15">
        <v>886</v>
      </c>
      <c r="R21" s="15">
        <v>2054</v>
      </c>
      <c r="S21" s="65">
        <f>(O21/P21*100)-100</f>
        <v>-56.108083560399635</v>
      </c>
      <c r="T21" s="76">
        <v>152482</v>
      </c>
      <c r="U21" s="15">
        <f>O21/N21</f>
        <v>429.55555555555554</v>
      </c>
      <c r="V21" s="76">
        <f>SUM(T21,O21)</f>
        <v>156348</v>
      </c>
      <c r="W21" s="76">
        <v>34718</v>
      </c>
      <c r="X21" s="77">
        <f>SUM(W21,Q21)</f>
        <v>35604</v>
      </c>
    </row>
    <row r="22" spans="1:24" ht="12.75">
      <c r="A22" s="73">
        <v>9</v>
      </c>
      <c r="B22" s="73">
        <v>9</v>
      </c>
      <c r="C22" s="4" t="s">
        <v>55</v>
      </c>
      <c r="D22" s="16" t="s">
        <v>51</v>
      </c>
      <c r="E22" s="16" t="s">
        <v>36</v>
      </c>
      <c r="F22" s="38">
        <v>9</v>
      </c>
      <c r="G22" s="38">
        <v>5</v>
      </c>
      <c r="H22" s="82">
        <v>1831</v>
      </c>
      <c r="I22" s="82">
        <v>1462</v>
      </c>
      <c r="J22" s="91">
        <v>336</v>
      </c>
      <c r="K22" s="91">
        <v>283</v>
      </c>
      <c r="L22" s="65">
        <f>(H22/I22*100)-100</f>
        <v>25.23939808481532</v>
      </c>
      <c r="M22" s="15">
        <f>H22/G22</f>
        <v>366.2</v>
      </c>
      <c r="N22" s="74">
        <v>5</v>
      </c>
      <c r="O22" s="15">
        <v>2547</v>
      </c>
      <c r="P22" s="15">
        <v>2987</v>
      </c>
      <c r="Q22" s="15">
        <v>481</v>
      </c>
      <c r="R22" s="15">
        <v>637</v>
      </c>
      <c r="S22" s="65">
        <f>(O22/P22*100)-100</f>
        <v>-14.730498828255776</v>
      </c>
      <c r="T22" s="76">
        <v>141254</v>
      </c>
      <c r="U22" s="15">
        <f>O22/N22</f>
        <v>509.4</v>
      </c>
      <c r="V22" s="76">
        <f>SUM(T22,O22)</f>
        <v>143801</v>
      </c>
      <c r="W22" s="76">
        <v>30195</v>
      </c>
      <c r="X22" s="77">
        <f>SUM(W22,Q22)</f>
        <v>30676</v>
      </c>
    </row>
    <row r="23" spans="1:24" ht="12.75">
      <c r="A23" s="73">
        <v>10</v>
      </c>
      <c r="B23" s="73">
        <v>11</v>
      </c>
      <c r="C23" s="4" t="s">
        <v>67</v>
      </c>
      <c r="D23" s="16" t="s">
        <v>45</v>
      </c>
      <c r="E23" s="16" t="s">
        <v>42</v>
      </c>
      <c r="F23" s="38">
        <v>2</v>
      </c>
      <c r="G23" s="38">
        <v>2</v>
      </c>
      <c r="H23" s="25">
        <v>1149</v>
      </c>
      <c r="I23" s="25">
        <v>946</v>
      </c>
      <c r="J23" s="76">
        <v>232</v>
      </c>
      <c r="K23" s="76">
        <v>193</v>
      </c>
      <c r="L23" s="65">
        <f>(H23/I23*100)-100</f>
        <v>21.458773784355188</v>
      </c>
      <c r="M23" s="15">
        <f>H23/G23</f>
        <v>574.5</v>
      </c>
      <c r="N23" s="39">
        <v>2</v>
      </c>
      <c r="O23" s="15">
        <v>1819</v>
      </c>
      <c r="P23" s="15">
        <v>1706</v>
      </c>
      <c r="Q23" s="15">
        <v>383</v>
      </c>
      <c r="R23" s="15">
        <v>368</v>
      </c>
      <c r="S23" s="65">
        <f>(O23/P23*100)-100</f>
        <v>6.6236811254396315</v>
      </c>
      <c r="T23" s="76">
        <v>1706</v>
      </c>
      <c r="U23" s="15">
        <f>O23/N23</f>
        <v>909.5</v>
      </c>
      <c r="V23" s="76">
        <f>SUM(T23,O23)</f>
        <v>3525</v>
      </c>
      <c r="W23" s="78">
        <v>368</v>
      </c>
      <c r="X23" s="77">
        <f>SUM(W23,Q23)</f>
        <v>751</v>
      </c>
    </row>
    <row r="24" spans="1:24" ht="12.75">
      <c r="A24" s="73">
        <v>11</v>
      </c>
      <c r="B24" s="73">
        <v>16</v>
      </c>
      <c r="C24" s="4" t="s">
        <v>65</v>
      </c>
      <c r="D24" s="16" t="s">
        <v>45</v>
      </c>
      <c r="E24" s="16" t="s">
        <v>42</v>
      </c>
      <c r="F24" s="38">
        <v>3</v>
      </c>
      <c r="G24" s="38">
        <v>1</v>
      </c>
      <c r="H24" s="25">
        <v>1090</v>
      </c>
      <c r="I24" s="25">
        <v>281</v>
      </c>
      <c r="J24" s="82">
        <v>212</v>
      </c>
      <c r="K24" s="82">
        <v>57</v>
      </c>
      <c r="L24" s="65">
        <f>(H24/I24*100)-100</f>
        <v>287.9003558718861</v>
      </c>
      <c r="M24" s="15">
        <f>H24/G24</f>
        <v>1090</v>
      </c>
      <c r="N24" s="38">
        <v>1</v>
      </c>
      <c r="O24" s="23">
        <v>1604</v>
      </c>
      <c r="P24" s="23">
        <v>662</v>
      </c>
      <c r="Q24" s="23">
        <v>271</v>
      </c>
      <c r="R24" s="23">
        <v>139</v>
      </c>
      <c r="S24" s="65">
        <f>(O24/P24*100)-100</f>
        <v>142.29607250755288</v>
      </c>
      <c r="T24" s="76">
        <v>7104</v>
      </c>
      <c r="U24" s="15">
        <f>O24/N24</f>
        <v>1604</v>
      </c>
      <c r="V24" s="76">
        <f>SUM(T24,O24)</f>
        <v>8708</v>
      </c>
      <c r="W24" s="78">
        <v>1694</v>
      </c>
      <c r="X24" s="77">
        <f>SUM(W24,Q24)</f>
        <v>1965</v>
      </c>
    </row>
    <row r="25" spans="1:24" ht="12.75" customHeight="1">
      <c r="A25" s="52">
        <v>12</v>
      </c>
      <c r="B25" s="73">
        <v>10</v>
      </c>
      <c r="C25" s="4" t="s">
        <v>63</v>
      </c>
      <c r="D25" s="16" t="s">
        <v>45</v>
      </c>
      <c r="E25" s="16" t="s">
        <v>42</v>
      </c>
      <c r="F25" s="38">
        <v>4</v>
      </c>
      <c r="G25" s="38">
        <v>1</v>
      </c>
      <c r="H25" s="25">
        <v>781</v>
      </c>
      <c r="I25" s="25">
        <v>1013</v>
      </c>
      <c r="J25" s="25">
        <v>162</v>
      </c>
      <c r="K25" s="25">
        <v>211</v>
      </c>
      <c r="L25" s="65">
        <f>(H25/I25*100)-100</f>
        <v>-22.902270483711746</v>
      </c>
      <c r="M25" s="15">
        <f>H25/G25</f>
        <v>781</v>
      </c>
      <c r="N25" s="74">
        <v>1</v>
      </c>
      <c r="O25" s="23">
        <v>1287</v>
      </c>
      <c r="P25" s="23">
        <v>2059</v>
      </c>
      <c r="Q25" s="82">
        <v>271</v>
      </c>
      <c r="R25" s="82">
        <v>448</v>
      </c>
      <c r="S25" s="65">
        <f>(O25/P25*100)-100</f>
        <v>-37.49392909179213</v>
      </c>
      <c r="T25" s="78">
        <v>13604</v>
      </c>
      <c r="U25" s="15">
        <f>O25/N25</f>
        <v>1287</v>
      </c>
      <c r="V25" s="76">
        <f>SUM(T25,O25)</f>
        <v>14891</v>
      </c>
      <c r="W25" s="76">
        <v>3200</v>
      </c>
      <c r="X25" s="77">
        <f>SUM(W25,Q25)</f>
        <v>3471</v>
      </c>
    </row>
    <row r="26" spans="1:24" ht="12.75" customHeight="1">
      <c r="A26" s="73">
        <v>13</v>
      </c>
      <c r="B26" s="52">
        <v>12</v>
      </c>
      <c r="C26" s="4" t="s">
        <v>60</v>
      </c>
      <c r="D26" s="16" t="s">
        <v>45</v>
      </c>
      <c r="E26" s="16" t="s">
        <v>36</v>
      </c>
      <c r="F26" s="38">
        <v>5</v>
      </c>
      <c r="G26" s="38">
        <v>7</v>
      </c>
      <c r="H26" s="15">
        <v>811</v>
      </c>
      <c r="I26" s="15">
        <v>774</v>
      </c>
      <c r="J26" s="15">
        <v>167</v>
      </c>
      <c r="K26" s="15">
        <v>158</v>
      </c>
      <c r="L26" s="65">
        <f>(H26/I26*100)-100</f>
        <v>4.7803617571059505</v>
      </c>
      <c r="M26" s="15">
        <f>H26/G26</f>
        <v>115.85714285714286</v>
      </c>
      <c r="N26" s="39">
        <v>7</v>
      </c>
      <c r="O26" s="15">
        <v>1258</v>
      </c>
      <c r="P26" s="15">
        <v>1539</v>
      </c>
      <c r="Q26" s="15">
        <v>274</v>
      </c>
      <c r="R26" s="15">
        <v>342</v>
      </c>
      <c r="S26" s="65">
        <f>(O26/P26*100)-100</f>
        <v>-18.25860948667966</v>
      </c>
      <c r="T26" s="78">
        <v>22932</v>
      </c>
      <c r="U26" s="15">
        <f>O26/N26</f>
        <v>179.71428571428572</v>
      </c>
      <c r="V26" s="76">
        <f>SUM(T26,O26)</f>
        <v>24190</v>
      </c>
      <c r="W26" s="76">
        <v>5287</v>
      </c>
      <c r="X26" s="77">
        <f>SUM(W26,Q26)</f>
        <v>5561</v>
      </c>
    </row>
    <row r="27" spans="1:24" ht="12.75">
      <c r="A27" s="73">
        <v>14</v>
      </c>
      <c r="B27" s="73">
        <v>13</v>
      </c>
      <c r="C27" s="4" t="s">
        <v>56</v>
      </c>
      <c r="D27" s="16" t="s">
        <v>50</v>
      </c>
      <c r="E27" s="16" t="s">
        <v>36</v>
      </c>
      <c r="F27" s="38">
        <v>8</v>
      </c>
      <c r="G27" s="38">
        <v>6</v>
      </c>
      <c r="H27" s="25">
        <v>615</v>
      </c>
      <c r="I27" s="25">
        <v>496</v>
      </c>
      <c r="J27" s="23">
        <v>121</v>
      </c>
      <c r="K27" s="23">
        <v>102</v>
      </c>
      <c r="L27" s="65">
        <f>(H27/I27*100)-100</f>
        <v>23.991935483870975</v>
      </c>
      <c r="M27" s="15">
        <f>H27/G27</f>
        <v>102.5</v>
      </c>
      <c r="N27" s="74">
        <v>6</v>
      </c>
      <c r="O27" s="15">
        <v>882</v>
      </c>
      <c r="P27" s="15">
        <v>1132</v>
      </c>
      <c r="Q27" s="15">
        <v>180</v>
      </c>
      <c r="R27" s="15">
        <v>243</v>
      </c>
      <c r="S27" s="65">
        <f>(O27/P27*100)-100</f>
        <v>-22.084805653710248</v>
      </c>
      <c r="T27" s="93">
        <v>43290</v>
      </c>
      <c r="U27" s="15">
        <f>O27/N27</f>
        <v>147</v>
      </c>
      <c r="V27" s="76">
        <f>SUM(T27,O27)</f>
        <v>44172</v>
      </c>
      <c r="W27" s="78">
        <v>9699</v>
      </c>
      <c r="X27" s="77">
        <f>SUM(W27,Q27)</f>
        <v>9879</v>
      </c>
    </row>
    <row r="28" spans="1:24" ht="12.75">
      <c r="A28" s="73">
        <v>15</v>
      </c>
      <c r="B28" s="73">
        <v>8</v>
      </c>
      <c r="C28" s="4" t="s">
        <v>54</v>
      </c>
      <c r="D28" s="16" t="s">
        <v>48</v>
      </c>
      <c r="E28" s="16" t="s">
        <v>49</v>
      </c>
      <c r="F28" s="38">
        <v>9</v>
      </c>
      <c r="G28" s="38">
        <v>8</v>
      </c>
      <c r="H28" s="25">
        <v>510</v>
      </c>
      <c r="I28" s="25">
        <v>1668</v>
      </c>
      <c r="J28" s="89">
        <v>139</v>
      </c>
      <c r="K28" s="89">
        <v>316</v>
      </c>
      <c r="L28" s="65">
        <f>(H28/I28*100)-100</f>
        <v>-69.42446043165468</v>
      </c>
      <c r="M28" s="15">
        <f>H28/G28</f>
        <v>63.75</v>
      </c>
      <c r="N28" s="74">
        <v>8</v>
      </c>
      <c r="O28" s="23">
        <v>698</v>
      </c>
      <c r="P28" s="23">
        <v>3264</v>
      </c>
      <c r="Q28" s="23">
        <v>230</v>
      </c>
      <c r="R28" s="23">
        <v>657</v>
      </c>
      <c r="S28" s="65">
        <f>(O28/P28*100)-100</f>
        <v>-78.61519607843138</v>
      </c>
      <c r="T28" s="76">
        <v>130072</v>
      </c>
      <c r="U28" s="15">
        <f>O28/N28</f>
        <v>87.25</v>
      </c>
      <c r="V28" s="76">
        <f>SUM(T28,O28)</f>
        <v>130770</v>
      </c>
      <c r="W28" s="78">
        <v>26687</v>
      </c>
      <c r="X28" s="77">
        <f>SUM(W28,Q28)</f>
        <v>26917</v>
      </c>
    </row>
    <row r="29" spans="1:24" ht="12.75">
      <c r="A29" s="73">
        <v>16</v>
      </c>
      <c r="B29" s="73">
        <v>14</v>
      </c>
      <c r="C29" s="4" t="s">
        <v>53</v>
      </c>
      <c r="D29" s="16" t="s">
        <v>50</v>
      </c>
      <c r="E29" s="16" t="s">
        <v>36</v>
      </c>
      <c r="F29" s="38">
        <v>10</v>
      </c>
      <c r="G29" s="38">
        <v>8</v>
      </c>
      <c r="H29" s="25">
        <v>423</v>
      </c>
      <c r="I29" s="25">
        <v>367</v>
      </c>
      <c r="J29" s="92">
        <v>82</v>
      </c>
      <c r="K29" s="92">
        <v>86</v>
      </c>
      <c r="L29" s="65">
        <f>(H29/I29*100)-100</f>
        <v>15.258855585831071</v>
      </c>
      <c r="M29" s="15">
        <f>H29/G29</f>
        <v>52.875</v>
      </c>
      <c r="N29" s="74">
        <v>8</v>
      </c>
      <c r="O29" s="75">
        <v>639</v>
      </c>
      <c r="P29" s="75">
        <v>722</v>
      </c>
      <c r="Q29" s="75">
        <v>132</v>
      </c>
      <c r="R29" s="75">
        <v>164</v>
      </c>
      <c r="S29" s="65">
        <f>(O29/P29*100)-100</f>
        <v>-11.495844875346265</v>
      </c>
      <c r="T29" s="76">
        <v>119951</v>
      </c>
      <c r="U29" s="15">
        <f>O29/N29</f>
        <v>79.875</v>
      </c>
      <c r="V29" s="76">
        <f>SUM(T29,O29)</f>
        <v>120590</v>
      </c>
      <c r="W29" s="76">
        <v>27422</v>
      </c>
      <c r="X29" s="77">
        <f>SUM(W29,Q29)</f>
        <v>27554</v>
      </c>
    </row>
    <row r="30" spans="1:24" ht="12.75">
      <c r="A30" s="73">
        <v>17</v>
      </c>
      <c r="B30" s="73">
        <v>15</v>
      </c>
      <c r="C30" s="88" t="s">
        <v>69</v>
      </c>
      <c r="D30" s="16" t="s">
        <v>45</v>
      </c>
      <c r="E30" s="16" t="s">
        <v>70</v>
      </c>
      <c r="F30" s="38">
        <v>6</v>
      </c>
      <c r="G30" s="38">
        <v>1</v>
      </c>
      <c r="H30" s="25">
        <v>290</v>
      </c>
      <c r="I30" s="25">
        <v>299</v>
      </c>
      <c r="J30" s="15">
        <v>58</v>
      </c>
      <c r="K30" s="15">
        <v>61</v>
      </c>
      <c r="L30" s="65">
        <f>(H30/I30*100)-100</f>
        <v>-3.0100334448160453</v>
      </c>
      <c r="M30" s="15">
        <f>H30/G30</f>
        <v>290</v>
      </c>
      <c r="N30" s="38">
        <v>1</v>
      </c>
      <c r="O30" s="15">
        <v>582</v>
      </c>
      <c r="P30" s="15">
        <v>695</v>
      </c>
      <c r="Q30" s="15">
        <v>121</v>
      </c>
      <c r="R30" s="15">
        <v>149</v>
      </c>
      <c r="S30" s="65">
        <f>(O30/P30*100)-100</f>
        <v>-16.258992805755398</v>
      </c>
      <c r="T30" s="76">
        <v>14643</v>
      </c>
      <c r="U30" s="15">
        <f>O30/N30</f>
        <v>582</v>
      </c>
      <c r="V30" s="76">
        <f>SUM(T30,O30)</f>
        <v>15225</v>
      </c>
      <c r="W30" s="78">
        <v>3238</v>
      </c>
      <c r="X30" s="77">
        <f>SUM(W30,Q30)</f>
        <v>3359</v>
      </c>
    </row>
    <row r="31" spans="1:24" ht="12.75">
      <c r="A31" s="73">
        <v>18</v>
      </c>
      <c r="B31" s="73"/>
      <c r="C31" s="4"/>
      <c r="D31" s="16"/>
      <c r="E31" s="16"/>
      <c r="F31" s="38"/>
      <c r="G31" s="38"/>
      <c r="H31" s="25"/>
      <c r="I31" s="25"/>
      <c r="J31" s="25"/>
      <c r="K31" s="25"/>
      <c r="L31" s="65"/>
      <c r="M31" s="15"/>
      <c r="N31" s="74"/>
      <c r="O31" s="15"/>
      <c r="P31" s="15"/>
      <c r="Q31" s="15"/>
      <c r="R31" s="15"/>
      <c r="S31" s="65"/>
      <c r="T31" s="83"/>
      <c r="U31" s="15"/>
      <c r="V31" s="76"/>
      <c r="W31" s="76"/>
      <c r="X31" s="77"/>
    </row>
    <row r="32" spans="1:24" ht="12.75">
      <c r="A32" s="73">
        <v>19</v>
      </c>
      <c r="B32" s="73"/>
      <c r="C32" s="4"/>
      <c r="D32" s="16"/>
      <c r="E32" s="16"/>
      <c r="F32" s="38"/>
      <c r="G32" s="38"/>
      <c r="H32" s="15"/>
      <c r="I32" s="15"/>
      <c r="J32" s="23"/>
      <c r="K32" s="23"/>
      <c r="L32" s="65"/>
      <c r="M32" s="15"/>
      <c r="N32" s="38"/>
      <c r="O32" s="23"/>
      <c r="P32" s="23"/>
      <c r="Q32" s="23"/>
      <c r="R32" s="23"/>
      <c r="S32" s="65"/>
      <c r="T32" s="83"/>
      <c r="U32" s="15"/>
      <c r="V32" s="76"/>
      <c r="W32" s="76"/>
      <c r="X32" s="77"/>
    </row>
    <row r="33" spans="1:24" ht="13.5" thickBot="1">
      <c r="A33" s="51">
        <v>20</v>
      </c>
      <c r="B33" s="73"/>
      <c r="C33" s="4"/>
      <c r="D33" s="16"/>
      <c r="E33" s="16"/>
      <c r="F33" s="38"/>
      <c r="G33" s="38"/>
      <c r="H33" s="15"/>
      <c r="I33" s="15"/>
      <c r="J33" s="15"/>
      <c r="K33" s="15"/>
      <c r="L33" s="65"/>
      <c r="M33" s="15"/>
      <c r="N33" s="38"/>
      <c r="O33" s="15"/>
      <c r="P33" s="15"/>
      <c r="Q33" s="15"/>
      <c r="R33" s="15"/>
      <c r="S33" s="65"/>
      <c r="T33" s="90"/>
      <c r="U33" s="15"/>
      <c r="V33" s="76"/>
      <c r="W33" s="76"/>
      <c r="X33" s="77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110</v>
      </c>
      <c r="H34" s="32">
        <f>SUM(H14:H33)</f>
        <v>110836</v>
      </c>
      <c r="I34" s="32">
        <v>92160</v>
      </c>
      <c r="J34" s="32">
        <f>SUM(J14:J33)</f>
        <v>22444</v>
      </c>
      <c r="K34" s="32">
        <v>18335</v>
      </c>
      <c r="L34" s="69">
        <f>(H34/I34*100)-100</f>
        <v>20.264756944444457</v>
      </c>
      <c r="M34" s="33">
        <f>H34/G34</f>
        <v>1007.6</v>
      </c>
      <c r="N34" s="35">
        <f>SUM(N14:N33)</f>
        <v>110</v>
      </c>
      <c r="O34" s="32">
        <f>SUM(O14:O33)</f>
        <v>154245</v>
      </c>
      <c r="P34" s="32">
        <v>161177</v>
      </c>
      <c r="Q34" s="32">
        <f>SUM(Q14:Q33)</f>
        <v>33366</v>
      </c>
      <c r="R34" s="32">
        <v>34942</v>
      </c>
      <c r="S34" s="69">
        <f>(O34/P34*100)-100</f>
        <v>-4.300861785490483</v>
      </c>
      <c r="T34" s="79">
        <f>SUM(T14:T33)</f>
        <v>1187370</v>
      </c>
      <c r="U34" s="33">
        <f>O34/N34</f>
        <v>1402.2272727272727</v>
      </c>
      <c r="V34" s="81">
        <f>SUM(V14:V33)</f>
        <v>1341615</v>
      </c>
      <c r="W34" s="80">
        <f>SUM(W14:W33)</f>
        <v>258586</v>
      </c>
      <c r="X34" s="36">
        <f>SUM(X14:X33)</f>
        <v>291952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7" t="str">
        <f>'WEEKLY COMPETITIVE REPORT'!J4</f>
        <v>07 - May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2">
        <f>'WEEKLY COMPETITIVE REPORT'!X4</f>
        <v>0.778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8" t="str">
        <f>'WEEKLY COMPETITIVE REPORT'!J5</f>
        <v>06 - May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19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40311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BACK UP PLAN</v>
      </c>
      <c r="D14" s="4" t="str">
        <f>'WEEKLY COMPETITIVE REPORT'!D14</f>
        <v>SONY</v>
      </c>
      <c r="E14" s="4" t="str">
        <f>'WEEKLY COMPETITIVE REPORT'!E14</f>
        <v>CF</v>
      </c>
      <c r="F14" s="38">
        <f>'WEEKLY COMPETITIVE REPORT'!F14</f>
        <v>1</v>
      </c>
      <c r="G14" s="38">
        <f>'WEEKLY COMPETITIVE REPORT'!G14</f>
        <v>7</v>
      </c>
      <c r="H14" s="15">
        <f>'WEEKLY COMPETITIVE REPORT'!H14/X4</f>
        <v>32965.29562982005</v>
      </c>
      <c r="I14" s="15">
        <f>'WEEKLY COMPETITIVE REPORT'!I14/X4</f>
        <v>0</v>
      </c>
      <c r="J14" s="23">
        <f>'WEEKLY COMPETITIVE REPORT'!J14</f>
        <v>5363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4709.32794711715</v>
      </c>
      <c r="N14" s="38">
        <f>'WEEKLY COMPETITIVE REPORT'!N14</f>
        <v>7</v>
      </c>
      <c r="O14" s="15">
        <f>'WEEKLY COMPETITIVE REPORT'!O14/X4</f>
        <v>47546.27249357326</v>
      </c>
      <c r="P14" s="15">
        <f>'WEEKLY COMPETITIVE REPORT'!P14/X4</f>
        <v>0</v>
      </c>
      <c r="Q14" s="23">
        <f>'WEEKLY COMPETITIVE REPORT'!Q14</f>
        <v>8438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1920.3084832904883</v>
      </c>
      <c r="U14" s="15">
        <f aca="true" t="shared" si="1" ref="U14:U20">O14/N14</f>
        <v>6792.324641939037</v>
      </c>
      <c r="V14" s="26">
        <f aca="true" t="shared" si="2" ref="V14:V20">O14+T14</f>
        <v>49466.58097686375</v>
      </c>
      <c r="W14" s="23">
        <f>'WEEKLY COMPETITIVE REPORT'!W14</f>
        <v>400</v>
      </c>
      <c r="X14" s="57">
        <f>'WEEKLY COMPETITIVE REPORT'!X14</f>
        <v>8838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CLASH OF THE TITANS</v>
      </c>
      <c r="D15" s="4" t="str">
        <f>'WEEKLY COMPETITIVE REPORT'!D15</f>
        <v>WB</v>
      </c>
      <c r="E15" s="4" t="str">
        <f>'WEEKLY COMPETITIVE REPORT'!E15</f>
        <v>Blitz</v>
      </c>
      <c r="F15" s="38">
        <f>'WEEKLY COMPETITIVE REPORT'!F15</f>
        <v>3</v>
      </c>
      <c r="G15" s="38">
        <f>'WEEKLY COMPETITIVE REPORT'!G15</f>
        <v>15</v>
      </c>
      <c r="H15" s="15">
        <f>'WEEKLY COMPETITIVE REPORT'!H15/X4</f>
        <v>25960.154241645243</v>
      </c>
      <c r="I15" s="15">
        <f>'WEEKLY COMPETITIVE REPORT'!I15/X4</f>
        <v>27712.082262210795</v>
      </c>
      <c r="J15" s="23">
        <f>'WEEKLY COMPETITIVE REPORT'!J15</f>
        <v>3639</v>
      </c>
      <c r="K15" s="23">
        <f>'WEEKLY COMPETITIVE REPORT'!K15</f>
        <v>3893</v>
      </c>
      <c r="L15" s="65">
        <f>'WEEKLY COMPETITIVE REPORT'!L15</f>
        <v>-6.321892393320965</v>
      </c>
      <c r="M15" s="15">
        <f t="shared" si="0"/>
        <v>1730.6769494430162</v>
      </c>
      <c r="N15" s="38">
        <f>'WEEKLY COMPETITIVE REPORT'!N15</f>
        <v>15</v>
      </c>
      <c r="O15" s="15">
        <f>'WEEKLY COMPETITIVE REPORT'!O15/X4</f>
        <v>36692.802056555265</v>
      </c>
      <c r="P15" s="15">
        <f>'WEEKLY COMPETITIVE REPORT'!P15/X4</f>
        <v>48519.28020565552</v>
      </c>
      <c r="Q15" s="23">
        <f>'WEEKLY COMPETITIVE REPORT'!Q15</f>
        <v>5534</v>
      </c>
      <c r="R15" s="23">
        <f>'WEEKLY COMPETITIVE REPORT'!R15</f>
        <v>7477</v>
      </c>
      <c r="S15" s="65">
        <f>'WEEKLY COMPETITIVE REPORT'!S15</f>
        <v>-24.374801313976903</v>
      </c>
      <c r="T15" s="15">
        <f>'WEEKLY COMPETITIVE REPORT'!T15/X4</f>
        <v>162460.15424164524</v>
      </c>
      <c r="U15" s="15">
        <f t="shared" si="1"/>
        <v>2446.186803770351</v>
      </c>
      <c r="V15" s="26">
        <f t="shared" si="2"/>
        <v>199152.9562982005</v>
      </c>
      <c r="W15" s="23">
        <f>'WEEKLY COMPETITIVE REPORT'!W15</f>
        <v>25256</v>
      </c>
      <c r="X15" s="57">
        <f>'WEEKLY COMPETITIVE REPORT'!X15</f>
        <v>30790</v>
      </c>
    </row>
    <row r="16" spans="1:24" ht="12.75">
      <c r="A16" s="51">
        <v>3</v>
      </c>
      <c r="B16" s="4">
        <f>'WEEKLY COMPETITIVE REPORT'!B16</f>
        <v>1</v>
      </c>
      <c r="C16" s="4" t="str">
        <f>'WEEKLY COMPETITIVE REPORT'!C16</f>
        <v>IRON MAN 2</v>
      </c>
      <c r="D16" s="4" t="str">
        <f>'WEEKLY COMPETITIVE REPORT'!D16</f>
        <v>PAR</v>
      </c>
      <c r="E16" s="4" t="str">
        <f>'WEEKLY COMPETITIVE REPORT'!E16</f>
        <v>Karantanija</v>
      </c>
      <c r="F16" s="38">
        <f>'WEEKLY COMPETITIVE REPORT'!F16</f>
        <v>2</v>
      </c>
      <c r="G16" s="38">
        <f>'WEEKLY COMPETITIVE REPORT'!G16</f>
        <v>6</v>
      </c>
      <c r="H16" s="15">
        <f>'WEEKLY COMPETITIVE REPORT'!H16/X4</f>
        <v>25141.388174807198</v>
      </c>
      <c r="I16" s="15">
        <f>'WEEKLY COMPETITIVE REPORT'!I16/X4</f>
        <v>30440.874035989717</v>
      </c>
      <c r="J16" s="23">
        <f>'WEEKLY COMPETITIVE REPORT'!J16</f>
        <v>3998</v>
      </c>
      <c r="K16" s="23">
        <f>'WEEKLY COMPETITIVE REPORT'!K16</f>
        <v>4783</v>
      </c>
      <c r="L16" s="65">
        <f>'WEEKLY COMPETITIVE REPORT'!L16</f>
        <v>-17.40911202128109</v>
      </c>
      <c r="M16" s="15">
        <f t="shared" si="0"/>
        <v>4190.231362467866</v>
      </c>
      <c r="N16" s="38">
        <f>'WEEKLY COMPETITIVE REPORT'!N16</f>
        <v>6</v>
      </c>
      <c r="O16" s="15">
        <f>'WEEKLY COMPETITIVE REPORT'!O16/X4</f>
        <v>34323.90745501285</v>
      </c>
      <c r="P16" s="15">
        <f>'WEEKLY COMPETITIVE REPORT'!P16/X4</f>
        <v>51696.65809768638</v>
      </c>
      <c r="Q16" s="23">
        <f>'WEEKLY COMPETITIVE REPORT'!Q16</f>
        <v>5752</v>
      </c>
      <c r="R16" s="23">
        <f>'WEEKLY COMPETITIVE REPORT'!R16</f>
        <v>8852</v>
      </c>
      <c r="S16" s="65">
        <f>'WEEKLY COMPETITIVE REPORT'!S16</f>
        <v>-33.605171556439586</v>
      </c>
      <c r="T16" s="15">
        <f>'WEEKLY COMPETITIVE REPORT'!T16/X4</f>
        <v>53267.35218508997</v>
      </c>
      <c r="U16" s="15">
        <f t="shared" si="1"/>
        <v>5720.651242502142</v>
      </c>
      <c r="V16" s="26">
        <f t="shared" si="2"/>
        <v>87591.25964010283</v>
      </c>
      <c r="W16" s="23">
        <f>'WEEKLY COMPETITIVE REPORT'!W16</f>
        <v>9093</v>
      </c>
      <c r="X16" s="57">
        <f>'WEEKLY COMPETITIVE REPORT'!X16</f>
        <v>14845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HOW TO TRAIN YOUR DRAGON</v>
      </c>
      <c r="D17" s="4" t="str">
        <f>'WEEKLY COMPETITIVE REPORT'!D17</f>
        <v>PAR</v>
      </c>
      <c r="E17" s="4" t="str">
        <f>'WEEKLY COMPETITIVE REPORT'!E17</f>
        <v>Karantanija</v>
      </c>
      <c r="F17" s="38">
        <f>'WEEKLY COMPETITIVE REPORT'!F17</f>
        <v>6</v>
      </c>
      <c r="G17" s="38">
        <f>'WEEKLY COMPETITIVE REPORT'!G17</f>
        <v>14</v>
      </c>
      <c r="H17" s="15">
        <f>'WEEKLY COMPETITIVE REPORT'!H17/X4</f>
        <v>16343.18766066838</v>
      </c>
      <c r="I17" s="15">
        <f>'WEEKLY COMPETITIVE REPORT'!I17/X4</f>
        <v>15772.493573264781</v>
      </c>
      <c r="J17" s="23">
        <f>'WEEKLY COMPETITIVE REPORT'!J17</f>
        <v>2543</v>
      </c>
      <c r="K17" s="23">
        <f>'WEEKLY COMPETITIVE REPORT'!K17</f>
        <v>2394</v>
      </c>
      <c r="L17" s="65">
        <f>'WEEKLY COMPETITIVE REPORT'!L17</f>
        <v>3.6182870181729214</v>
      </c>
      <c r="M17" s="15">
        <f t="shared" si="0"/>
        <v>1167.3705471905985</v>
      </c>
      <c r="N17" s="38">
        <f>'WEEKLY COMPETITIVE REPORT'!N17</f>
        <v>14</v>
      </c>
      <c r="O17" s="15">
        <f>'WEEKLY COMPETITIVE REPORT'!O17/X4</f>
        <v>20579.69151670951</v>
      </c>
      <c r="P17" s="15">
        <f>'WEEKLY COMPETITIVE REPORT'!P17/X4</f>
        <v>25092.544987146528</v>
      </c>
      <c r="Q17" s="23">
        <f>'WEEKLY COMPETITIVE REPORT'!Q17</f>
        <v>3335</v>
      </c>
      <c r="R17" s="23">
        <f>'WEEKLY COMPETITIVE REPORT'!R17</f>
        <v>4027</v>
      </c>
      <c r="S17" s="65">
        <f>'WEEKLY COMPETITIVE REPORT'!S17</f>
        <v>-17.98483761909641</v>
      </c>
      <c r="T17" s="15">
        <f>'WEEKLY COMPETITIVE REPORT'!T17/X4</f>
        <v>275277.6349614396</v>
      </c>
      <c r="U17" s="15">
        <f t="shared" si="1"/>
        <v>1469.9779654792508</v>
      </c>
      <c r="V17" s="26">
        <f t="shared" si="2"/>
        <v>295857.3264781491</v>
      </c>
      <c r="W17" s="23">
        <f>'WEEKLY COMPETITIVE REPORT'!W17</f>
        <v>44187</v>
      </c>
      <c r="X17" s="57">
        <f>'WEEKLY COMPETITIVE REPORT'!X17</f>
        <v>47522</v>
      </c>
    </row>
    <row r="18" spans="1:24" ht="13.5" customHeight="1">
      <c r="A18" s="51">
        <v>5</v>
      </c>
      <c r="B18" s="4">
        <f>'WEEKLY COMPETITIVE REPORT'!B18</f>
        <v>5</v>
      </c>
      <c r="C18" s="4" t="str">
        <f>'WEEKLY COMPETITIVE REPORT'!C18</f>
        <v>WHEN IN ROME</v>
      </c>
      <c r="D18" s="4" t="str">
        <f>'WEEKLY COMPETITIVE REPORT'!D18</f>
        <v>WDI</v>
      </c>
      <c r="E18" s="4" t="str">
        <f>'WEEKLY COMPETITIVE REPORT'!E18</f>
        <v>CENEX</v>
      </c>
      <c r="F18" s="38">
        <f>'WEEKLY COMPETITIVE REPORT'!F18</f>
        <v>3</v>
      </c>
      <c r="G18" s="38">
        <f>'WEEKLY COMPETITIVE REPORT'!G18</f>
        <v>6</v>
      </c>
      <c r="H18" s="15">
        <f>'WEEKLY COMPETITIVE REPORT'!H18/X4</f>
        <v>12125.964010282776</v>
      </c>
      <c r="I18" s="15">
        <f>'WEEKLY COMPETITIVE REPORT'!I18/X4</f>
        <v>10515.424164524422</v>
      </c>
      <c r="J18" s="23">
        <f>'WEEKLY COMPETITIVE REPORT'!J18</f>
        <v>2003</v>
      </c>
      <c r="K18" s="23">
        <f>'WEEKLY COMPETITIVE REPORT'!K18</f>
        <v>1723</v>
      </c>
      <c r="L18" s="65">
        <f>'WEEKLY COMPETITIVE REPORT'!L18</f>
        <v>15.315976042048646</v>
      </c>
      <c r="M18" s="15">
        <f t="shared" si="0"/>
        <v>2020.994001713796</v>
      </c>
      <c r="N18" s="38">
        <f>'WEEKLY COMPETITIVE REPORT'!N18</f>
        <v>6</v>
      </c>
      <c r="O18" s="15">
        <f>'WEEKLY COMPETITIVE REPORT'!O18/X4</f>
        <v>16678.66323907455</v>
      </c>
      <c r="P18" s="15">
        <f>'WEEKLY COMPETITIVE REPORT'!P18/X4</f>
        <v>18395.886889460155</v>
      </c>
      <c r="Q18" s="23">
        <f>'WEEKLY COMPETITIVE REPORT'!Q18</f>
        <v>2983</v>
      </c>
      <c r="R18" s="23">
        <f>'WEEKLY COMPETITIVE REPORT'!R18</f>
        <v>3323</v>
      </c>
      <c r="S18" s="65">
        <f>'WEEKLY COMPETITIVE REPORT'!S18</f>
        <v>-9.334823923979869</v>
      </c>
      <c r="T18" s="15">
        <f>'WEEKLY COMPETITIVE REPORT'!T18/X4</f>
        <v>48376.606683804624</v>
      </c>
      <c r="U18" s="15">
        <f t="shared" si="1"/>
        <v>2779.777206512425</v>
      </c>
      <c r="V18" s="26">
        <f t="shared" si="2"/>
        <v>65055.269922879175</v>
      </c>
      <c r="W18" s="23">
        <f>'WEEKLY COMPETITIVE REPORT'!W18</f>
        <v>8825</v>
      </c>
      <c r="X18" s="57">
        <f>'WEEKLY COMPETITIVE REPORT'!X18</f>
        <v>11808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SHE'S OUT OF MY LEAGUE</v>
      </c>
      <c r="D19" s="4" t="str">
        <f>'WEEKLY COMPETITIVE REPORT'!D19</f>
        <v>PAR</v>
      </c>
      <c r="E19" s="4" t="str">
        <f>'WEEKLY COMPETITIVE REPORT'!E19</f>
        <v>Karantanija</v>
      </c>
      <c r="F19" s="38">
        <f>'WEEKLY COMPETITIVE REPORT'!F19</f>
        <v>4</v>
      </c>
      <c r="G19" s="38">
        <f>'WEEKLY COMPETITIVE REPORT'!G19</f>
        <v>8</v>
      </c>
      <c r="H19" s="15">
        <f>'WEEKLY COMPETITIVE REPORT'!H19/X4</f>
        <v>11020.565552699229</v>
      </c>
      <c r="I19" s="15">
        <f>'WEEKLY COMPETITIVE REPORT'!I19/X4</f>
        <v>12149.100257069409</v>
      </c>
      <c r="J19" s="23">
        <f>'WEEKLY COMPETITIVE REPORT'!J19</f>
        <v>1853</v>
      </c>
      <c r="K19" s="23">
        <f>'WEEKLY COMPETITIVE REPORT'!K19</f>
        <v>2009</v>
      </c>
      <c r="L19" s="65">
        <f>'WEEKLY COMPETITIVE REPORT'!L19</f>
        <v>-9.289039356749896</v>
      </c>
      <c r="M19" s="15">
        <f t="shared" si="0"/>
        <v>1377.5706940874036</v>
      </c>
      <c r="N19" s="38">
        <f>'WEEKLY COMPETITIVE REPORT'!N19</f>
        <v>8</v>
      </c>
      <c r="O19" s="15">
        <f>'WEEKLY COMPETITIVE REPORT'!O19/X4</f>
        <v>14390.745501285346</v>
      </c>
      <c r="P19" s="15">
        <f>'WEEKLY COMPETITIVE REPORT'!P19/X4</f>
        <v>21367.609254498715</v>
      </c>
      <c r="Q19" s="23">
        <f>'WEEKLY COMPETITIVE REPORT'!Q19</f>
        <v>2571</v>
      </c>
      <c r="R19" s="23">
        <f>'WEEKLY COMPETITIVE REPORT'!R19</f>
        <v>3896</v>
      </c>
      <c r="S19" s="65">
        <f>'WEEKLY COMPETITIVE REPORT'!S19</f>
        <v>-32.65158806544754</v>
      </c>
      <c r="T19" s="15">
        <f>'WEEKLY COMPETITIVE REPORT'!T19/X4</f>
        <v>102890.74550128535</v>
      </c>
      <c r="U19" s="15">
        <f t="shared" si="1"/>
        <v>1798.8431876606683</v>
      </c>
      <c r="V19" s="26">
        <f t="shared" si="2"/>
        <v>117281.49100257069</v>
      </c>
      <c r="W19" s="23">
        <f>'WEEKLY COMPETITIVE REPORT'!W19</f>
        <v>18936</v>
      </c>
      <c r="X19" s="57">
        <f>'WEEKLY COMPETITIVE REPORT'!X19</f>
        <v>21507</v>
      </c>
    </row>
    <row r="20" spans="1:24" ht="12.75">
      <c r="A20" s="52">
        <v>7</v>
      </c>
      <c r="B20" s="4">
        <f>'WEEKLY COMPETITIVE REPORT'!B20</f>
        <v>7</v>
      </c>
      <c r="C20" s="4" t="str">
        <f>'WEEKLY COMPETITIVE REPORT'!C20</f>
        <v>REMEMBER ME</v>
      </c>
      <c r="D20" s="4" t="str">
        <f>'WEEKLY COMPETITIVE REPORT'!D20</f>
        <v>INDEP</v>
      </c>
      <c r="E20" s="4" t="str">
        <f>'WEEKLY COMPETITIVE REPORT'!E20</f>
        <v>Blitz</v>
      </c>
      <c r="F20" s="38">
        <f>'WEEKLY COMPETITIVE REPORT'!F20</f>
        <v>4</v>
      </c>
      <c r="G20" s="38">
        <f>'WEEKLY COMPETITIVE REPORT'!G20</f>
        <v>6</v>
      </c>
      <c r="H20" s="15">
        <f>'WEEKLY COMPETITIVE REPORT'!H20/X4</f>
        <v>5624.678663239074</v>
      </c>
      <c r="I20" s="15">
        <f>'WEEKLY COMPETITIVE REPORT'!I20/X4</f>
        <v>5019.2802056555265</v>
      </c>
      <c r="J20" s="23">
        <f>'WEEKLY COMPETITIVE REPORT'!J20</f>
        <v>920</v>
      </c>
      <c r="K20" s="23">
        <f>'WEEKLY COMPETITIVE REPORT'!K20</f>
        <v>824</v>
      </c>
      <c r="L20" s="65">
        <f>'WEEKLY COMPETITIVE REPORT'!L20</f>
        <v>12.061459667093459</v>
      </c>
      <c r="M20" s="15">
        <f t="shared" si="0"/>
        <v>937.446443873179</v>
      </c>
      <c r="N20" s="38">
        <f>'WEEKLY COMPETITIVE REPORT'!N20</f>
        <v>6</v>
      </c>
      <c r="O20" s="15">
        <f>'WEEKLY COMPETITIVE REPORT'!O20/X4</f>
        <v>8532.133676092544</v>
      </c>
      <c r="P20" s="15">
        <f>'WEEKLY COMPETITIVE REPORT'!P20/X4</f>
        <v>10064.26735218509</v>
      </c>
      <c r="Q20" s="23">
        <f>'WEEKLY COMPETITIVE REPORT'!Q20</f>
        <v>1524</v>
      </c>
      <c r="R20" s="23">
        <f>'WEEKLY COMPETITIVE REPORT'!R20</f>
        <v>1834</v>
      </c>
      <c r="S20" s="65">
        <f>'WEEKLY COMPETITIVE REPORT'!S20</f>
        <v>-15.223499361430399</v>
      </c>
      <c r="T20" s="15">
        <f>'WEEKLY COMPETITIVE REPORT'!T20/X4</f>
        <v>50321.33676092545</v>
      </c>
      <c r="U20" s="15">
        <f t="shared" si="1"/>
        <v>1422.0222793487574</v>
      </c>
      <c r="V20" s="26">
        <f t="shared" si="2"/>
        <v>58853.470437018</v>
      </c>
      <c r="W20" s="23">
        <f>'WEEKLY COMPETITIVE REPORT'!W20</f>
        <v>9381</v>
      </c>
      <c r="X20" s="57">
        <f>'WEEKLY COMPETITIVE REPORT'!X20</f>
        <v>10905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BOUNTY HUNTER</v>
      </c>
      <c r="D21" s="4" t="str">
        <f>'WEEKLY COMPETITIVE REPORT'!D21</f>
        <v>SONY</v>
      </c>
      <c r="E21" s="4" t="str">
        <f>'WEEKLY COMPETITIVE REPORT'!E21</f>
        <v>CF</v>
      </c>
      <c r="F21" s="38">
        <f>'WEEKLY COMPETITIVE REPORT'!F21</f>
        <v>6</v>
      </c>
      <c r="G21" s="38">
        <f>'WEEKLY COMPETITIVE REPORT'!G21</f>
        <v>9</v>
      </c>
      <c r="H21" s="15">
        <f>'WEEKLY COMPETITIVE REPORT'!H21/X4</f>
        <v>3641.3881748071976</v>
      </c>
      <c r="I21" s="15">
        <f>'WEEKLY COMPETITIVE REPORT'!I21/X4</f>
        <v>6473.007712082262</v>
      </c>
      <c r="J21" s="23">
        <f>'WEEKLY COMPETITIVE REPORT'!J21</f>
        <v>616</v>
      </c>
      <c r="K21" s="23">
        <f>'WEEKLY COMPETITIVE REPORT'!K21</f>
        <v>1071</v>
      </c>
      <c r="L21" s="65">
        <f>'WEEKLY COMPETITIVE REPORT'!L21</f>
        <v>-43.7450357426529</v>
      </c>
      <c r="M21" s="15">
        <f aca="true" t="shared" si="3" ref="M21:M33">H21/G21</f>
        <v>404.5986860896886</v>
      </c>
      <c r="N21" s="38">
        <f>'WEEKLY COMPETITIVE REPORT'!N21</f>
        <v>9</v>
      </c>
      <c r="O21" s="15">
        <f>'WEEKLY COMPETITIVE REPORT'!O21/X4</f>
        <v>4969.151670951157</v>
      </c>
      <c r="P21" s="15">
        <f>'WEEKLY COMPETITIVE REPORT'!P21/X4</f>
        <v>11321.33676092545</v>
      </c>
      <c r="Q21" s="23">
        <f>'WEEKLY COMPETITIVE REPORT'!Q21</f>
        <v>886</v>
      </c>
      <c r="R21" s="23">
        <f>'WEEKLY COMPETITIVE REPORT'!R21</f>
        <v>2054</v>
      </c>
      <c r="S21" s="65">
        <f>'WEEKLY COMPETITIVE REPORT'!S21</f>
        <v>-56.108083560399635</v>
      </c>
      <c r="T21" s="15">
        <f>'WEEKLY COMPETITIVE REPORT'!T21/X4</f>
        <v>195992.2879177378</v>
      </c>
      <c r="U21" s="15">
        <f aca="true" t="shared" si="4" ref="U21:U33">O21/N21</f>
        <v>552.1279634390174</v>
      </c>
      <c r="V21" s="26">
        <f aca="true" t="shared" si="5" ref="V21:V33">O21+T21</f>
        <v>200961.43958868895</v>
      </c>
      <c r="W21" s="23">
        <f>'WEEKLY COMPETITIVE REPORT'!W21</f>
        <v>34718</v>
      </c>
      <c r="X21" s="57">
        <f>'WEEKLY COMPETITIVE REPORT'!X21</f>
        <v>35604</v>
      </c>
    </row>
    <row r="22" spans="1:24" ht="12.75">
      <c r="A22" s="51">
        <v>9</v>
      </c>
      <c r="B22" s="4">
        <f>'WEEKLY COMPETITIVE REPORT'!B22</f>
        <v>9</v>
      </c>
      <c r="C22" s="4" t="str">
        <f>'WEEKLY COMPETITIVE REPORT'!C22</f>
        <v>SHUTTER ISLAND</v>
      </c>
      <c r="D22" s="4" t="str">
        <f>'WEEKLY COMPETITIVE REPORT'!D22</f>
        <v>PAR</v>
      </c>
      <c r="E22" s="4" t="str">
        <f>'WEEKLY COMPETITIVE REPORT'!E22</f>
        <v>Karantanija</v>
      </c>
      <c r="F22" s="38">
        <f>'WEEKLY COMPETITIVE REPORT'!F22</f>
        <v>9</v>
      </c>
      <c r="G22" s="38">
        <f>'WEEKLY COMPETITIVE REPORT'!G22</f>
        <v>5</v>
      </c>
      <c r="H22" s="15">
        <f>'WEEKLY COMPETITIVE REPORT'!H22/X4</f>
        <v>2353.4704370179948</v>
      </c>
      <c r="I22" s="15">
        <f>'WEEKLY COMPETITIVE REPORT'!I22/X4</f>
        <v>1879.1773778920308</v>
      </c>
      <c r="J22" s="23">
        <f>'WEEKLY COMPETITIVE REPORT'!J22</f>
        <v>336</v>
      </c>
      <c r="K22" s="23">
        <f>'WEEKLY COMPETITIVE REPORT'!K22</f>
        <v>283</v>
      </c>
      <c r="L22" s="65">
        <f>'WEEKLY COMPETITIVE REPORT'!L22</f>
        <v>25.23939808481532</v>
      </c>
      <c r="M22" s="15">
        <f t="shared" si="3"/>
        <v>470.6940874035989</v>
      </c>
      <c r="N22" s="38">
        <f>'WEEKLY COMPETITIVE REPORT'!N22</f>
        <v>5</v>
      </c>
      <c r="O22" s="15">
        <f>'WEEKLY COMPETITIVE REPORT'!O22/X4</f>
        <v>3273.778920308483</v>
      </c>
      <c r="P22" s="15">
        <f>'WEEKLY COMPETITIVE REPORT'!P22/X4</f>
        <v>3839.331619537275</v>
      </c>
      <c r="Q22" s="23">
        <f>'WEEKLY COMPETITIVE REPORT'!Q22</f>
        <v>481</v>
      </c>
      <c r="R22" s="23">
        <f>'WEEKLY COMPETITIVE REPORT'!R22</f>
        <v>637</v>
      </c>
      <c r="S22" s="65">
        <f>'WEEKLY COMPETITIVE REPORT'!S22</f>
        <v>-14.730498828255776</v>
      </c>
      <c r="T22" s="15">
        <f>'WEEKLY COMPETITIVE REPORT'!T22/X4</f>
        <v>181560.411311054</v>
      </c>
      <c r="U22" s="15">
        <f t="shared" si="4"/>
        <v>654.7557840616967</v>
      </c>
      <c r="V22" s="26">
        <f t="shared" si="5"/>
        <v>184834.19023136247</v>
      </c>
      <c r="W22" s="23">
        <f>'WEEKLY COMPETITIVE REPORT'!W22</f>
        <v>30195</v>
      </c>
      <c r="X22" s="57">
        <f>'WEEKLY COMPETITIVE REPORT'!X22</f>
        <v>30676</v>
      </c>
    </row>
    <row r="23" spans="1:24" ht="12.75">
      <c r="A23" s="51">
        <v>10</v>
      </c>
      <c r="B23" s="4">
        <f>'WEEKLY COMPETITIVE REPORT'!B23</f>
        <v>11</v>
      </c>
      <c r="C23" s="4" t="str">
        <f>'WEEKLY COMPETITIVE REPORT'!C23</f>
        <v>NA PUTU</v>
      </c>
      <c r="D23" s="4" t="str">
        <f>'WEEKLY COMPETITIVE REPORT'!D23</f>
        <v>INDEP</v>
      </c>
      <c r="E23" s="4" t="str">
        <f>'WEEKLY COMPETITIVE REPORT'!E23</f>
        <v>CF</v>
      </c>
      <c r="F23" s="38">
        <f>'WEEKLY COMPETITIVE REPORT'!F23</f>
        <v>2</v>
      </c>
      <c r="G23" s="38">
        <f>'WEEKLY COMPETITIVE REPORT'!G23</f>
        <v>2</v>
      </c>
      <c r="H23" s="15">
        <f>'WEEKLY COMPETITIVE REPORT'!H23/X4</f>
        <v>1476.8637532133675</v>
      </c>
      <c r="I23" s="15">
        <f>'WEEKLY COMPETITIVE REPORT'!I23/X4</f>
        <v>1215.9383033419024</v>
      </c>
      <c r="J23" s="23">
        <f>'WEEKLY COMPETITIVE REPORT'!J23</f>
        <v>232</v>
      </c>
      <c r="K23" s="23">
        <f>'WEEKLY COMPETITIVE REPORT'!K23</f>
        <v>193</v>
      </c>
      <c r="L23" s="65">
        <f>'WEEKLY COMPETITIVE REPORT'!L23</f>
        <v>21.458773784355188</v>
      </c>
      <c r="M23" s="15">
        <f t="shared" si="3"/>
        <v>738.4318766066838</v>
      </c>
      <c r="N23" s="38">
        <f>'WEEKLY COMPETITIVE REPORT'!N23</f>
        <v>2</v>
      </c>
      <c r="O23" s="15">
        <f>'WEEKLY COMPETITIVE REPORT'!O23/X4</f>
        <v>2338.0462724935733</v>
      </c>
      <c r="P23" s="15">
        <f>'WEEKLY COMPETITIVE REPORT'!P23/X4</f>
        <v>2192.8020565552697</v>
      </c>
      <c r="Q23" s="23">
        <f>'WEEKLY COMPETITIVE REPORT'!Q23</f>
        <v>383</v>
      </c>
      <c r="R23" s="23">
        <f>'WEEKLY COMPETITIVE REPORT'!R23</f>
        <v>368</v>
      </c>
      <c r="S23" s="65">
        <f>'WEEKLY COMPETITIVE REPORT'!S23</f>
        <v>6.6236811254396315</v>
      </c>
      <c r="T23" s="15">
        <f>'WEEKLY COMPETITIVE REPORT'!T23/X4</f>
        <v>2192.8020565552697</v>
      </c>
      <c r="U23" s="15">
        <f t="shared" si="4"/>
        <v>1169.0231362467866</v>
      </c>
      <c r="V23" s="26">
        <f t="shared" si="5"/>
        <v>4530.848329048843</v>
      </c>
      <c r="W23" s="23">
        <f>'WEEKLY COMPETITIVE REPORT'!W23</f>
        <v>368</v>
      </c>
      <c r="X23" s="57">
        <f>'WEEKLY COMPETITIVE REPORT'!X23</f>
        <v>751</v>
      </c>
    </row>
    <row r="24" spans="1:24" ht="12.75">
      <c r="A24" s="51">
        <v>11</v>
      </c>
      <c r="B24" s="4">
        <f>'WEEKLY COMPETITIVE REPORT'!B24</f>
        <v>16</v>
      </c>
      <c r="C24" s="4" t="str">
        <f>'WEEKLY COMPETITIVE REPORT'!C24</f>
        <v>ANTICHRIST</v>
      </c>
      <c r="D24" s="4" t="str">
        <f>'WEEKLY COMPETITIVE REPORT'!D24</f>
        <v>INDEP</v>
      </c>
      <c r="E24" s="4" t="str">
        <f>'WEEKLY COMPETITIVE REPORT'!E24</f>
        <v>CF</v>
      </c>
      <c r="F24" s="38">
        <f>'WEEKLY COMPETITIVE REPORT'!F24</f>
        <v>3</v>
      </c>
      <c r="G24" s="38">
        <f>'WEEKLY COMPETITIVE REPORT'!G24</f>
        <v>1</v>
      </c>
      <c r="H24" s="15">
        <f>'WEEKLY COMPETITIVE REPORT'!H24/X4</f>
        <v>1401.0282776349613</v>
      </c>
      <c r="I24" s="15">
        <f>'WEEKLY COMPETITIVE REPORT'!I24/X4</f>
        <v>361.18251928020567</v>
      </c>
      <c r="J24" s="23">
        <f>'WEEKLY COMPETITIVE REPORT'!J24</f>
        <v>212</v>
      </c>
      <c r="K24" s="23">
        <f>'WEEKLY COMPETITIVE REPORT'!K24</f>
        <v>57</v>
      </c>
      <c r="L24" s="65">
        <f>'WEEKLY COMPETITIVE REPORT'!L24</f>
        <v>287.9003558718861</v>
      </c>
      <c r="M24" s="15">
        <f t="shared" si="3"/>
        <v>1401.0282776349613</v>
      </c>
      <c r="N24" s="38">
        <f>'WEEKLY COMPETITIVE REPORT'!N24</f>
        <v>1</v>
      </c>
      <c r="O24" s="15">
        <f>'WEEKLY COMPETITIVE REPORT'!O24/X4</f>
        <v>2061.6966580976864</v>
      </c>
      <c r="P24" s="15">
        <f>'WEEKLY COMPETITIVE REPORT'!P24/X4</f>
        <v>850.8997429305913</v>
      </c>
      <c r="Q24" s="23">
        <f>'WEEKLY COMPETITIVE REPORT'!Q24</f>
        <v>271</v>
      </c>
      <c r="R24" s="23">
        <f>'WEEKLY COMPETITIVE REPORT'!R24</f>
        <v>139</v>
      </c>
      <c r="S24" s="65">
        <f>'WEEKLY COMPETITIVE REPORT'!S24</f>
        <v>142.29607250755288</v>
      </c>
      <c r="T24" s="15">
        <f>'WEEKLY COMPETITIVE REPORT'!T24/X4</f>
        <v>9131.105398457583</v>
      </c>
      <c r="U24" s="15">
        <f t="shared" si="4"/>
        <v>2061.6966580976864</v>
      </c>
      <c r="V24" s="26">
        <f t="shared" si="5"/>
        <v>11192.802056555269</v>
      </c>
      <c r="W24" s="23">
        <f>'WEEKLY COMPETITIVE REPORT'!W24</f>
        <v>1694</v>
      </c>
      <c r="X24" s="57">
        <f>'WEEKLY COMPETITIVE REPORT'!X24</f>
        <v>1965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SOUL KITCHEN</v>
      </c>
      <c r="D25" s="4" t="str">
        <f>'WEEKLY COMPETITIVE REPORT'!D25</f>
        <v>INDEP</v>
      </c>
      <c r="E25" s="4" t="str">
        <f>'WEEKLY COMPETITIVE REPORT'!E25</f>
        <v>CF</v>
      </c>
      <c r="F25" s="38">
        <f>'WEEKLY COMPETITIVE REPORT'!F25</f>
        <v>4</v>
      </c>
      <c r="G25" s="38">
        <f>'WEEKLY COMPETITIVE REPORT'!G25</f>
        <v>1</v>
      </c>
      <c r="H25" s="15">
        <f>'WEEKLY COMPETITIVE REPORT'!H25/X4</f>
        <v>1003.8560411311054</v>
      </c>
      <c r="I25" s="15">
        <f>'WEEKLY COMPETITIVE REPORT'!I25/X4</f>
        <v>1302.056555269923</v>
      </c>
      <c r="J25" s="23">
        <f>'WEEKLY COMPETITIVE REPORT'!J25</f>
        <v>162</v>
      </c>
      <c r="K25" s="23">
        <f>'WEEKLY COMPETITIVE REPORT'!K25</f>
        <v>211</v>
      </c>
      <c r="L25" s="65">
        <f>'WEEKLY COMPETITIVE REPORT'!L25</f>
        <v>-22.902270483711746</v>
      </c>
      <c r="M25" s="15">
        <f t="shared" si="3"/>
        <v>1003.8560411311054</v>
      </c>
      <c r="N25" s="38">
        <f>'WEEKLY COMPETITIVE REPORT'!N25</f>
        <v>1</v>
      </c>
      <c r="O25" s="15">
        <f>'WEEKLY COMPETITIVE REPORT'!O25/X4</f>
        <v>1654.241645244216</v>
      </c>
      <c r="P25" s="15">
        <f>'WEEKLY COMPETITIVE REPORT'!P25/X4</f>
        <v>2646.5295629820052</v>
      </c>
      <c r="Q25" s="23">
        <f>'WEEKLY COMPETITIVE REPORT'!Q25</f>
        <v>271</v>
      </c>
      <c r="R25" s="23">
        <f>'WEEKLY COMPETITIVE REPORT'!R25</f>
        <v>448</v>
      </c>
      <c r="S25" s="65">
        <f>'WEEKLY COMPETITIVE REPORT'!S25</f>
        <v>-37.49392909179213</v>
      </c>
      <c r="T25" s="15">
        <f>'WEEKLY COMPETITIVE REPORT'!T25/X4</f>
        <v>17485.86118251928</v>
      </c>
      <c r="U25" s="15">
        <f t="shared" si="4"/>
        <v>1654.241645244216</v>
      </c>
      <c r="V25" s="26">
        <f t="shared" si="5"/>
        <v>19140.102827763494</v>
      </c>
      <c r="W25" s="23">
        <f>'WEEKLY COMPETITIVE REPORT'!W25</f>
        <v>3200</v>
      </c>
      <c r="X25" s="57">
        <f>'WEEKLY COMPETITIVE REPORT'!X25</f>
        <v>3471</v>
      </c>
    </row>
    <row r="26" spans="1:24" ht="12.75" customHeight="1">
      <c r="A26" s="51">
        <v>13</v>
      </c>
      <c r="B26" s="4">
        <f>'WEEKLY COMPETITIVE REPORT'!B26</f>
        <v>12</v>
      </c>
      <c r="C26" s="4" t="str">
        <f>'WEEKLY COMPETITIVE REPORT'!C26</f>
        <v>TRIAGE</v>
      </c>
      <c r="D26" s="4" t="str">
        <f>'WEEKLY COMPETITIVE REPORT'!D26</f>
        <v>INDEP</v>
      </c>
      <c r="E26" s="4" t="str">
        <f>'WEEKLY COMPETITIVE REPORT'!E26</f>
        <v>Karantanija</v>
      </c>
      <c r="F26" s="38">
        <f>'WEEKLY COMPETITIVE REPORT'!F26</f>
        <v>5</v>
      </c>
      <c r="G26" s="38">
        <f>'WEEKLY COMPETITIVE REPORT'!G26</f>
        <v>7</v>
      </c>
      <c r="H26" s="15">
        <f>'WEEKLY COMPETITIVE REPORT'!H26/X4</f>
        <v>1042.4164524421594</v>
      </c>
      <c r="I26" s="15">
        <f>'WEEKLY COMPETITIVE REPORT'!I26/X4</f>
        <v>994.8586118251927</v>
      </c>
      <c r="J26" s="23">
        <f>'WEEKLY COMPETITIVE REPORT'!J26</f>
        <v>167</v>
      </c>
      <c r="K26" s="23">
        <f>'WEEKLY COMPETITIVE REPORT'!K26</f>
        <v>158</v>
      </c>
      <c r="L26" s="65">
        <f>'WEEKLY COMPETITIVE REPORT'!L26</f>
        <v>4.7803617571059505</v>
      </c>
      <c r="M26" s="15">
        <f t="shared" si="3"/>
        <v>148.91663606316564</v>
      </c>
      <c r="N26" s="38">
        <f>'WEEKLY COMPETITIVE REPORT'!N26</f>
        <v>7</v>
      </c>
      <c r="O26" s="15">
        <f>'WEEKLY COMPETITIVE REPORT'!O26/X4</f>
        <v>1616.9665809768637</v>
      </c>
      <c r="P26" s="15">
        <f>'WEEKLY COMPETITIVE REPORT'!P26/X4</f>
        <v>1978.1491002570694</v>
      </c>
      <c r="Q26" s="23">
        <f>'WEEKLY COMPETITIVE REPORT'!Q26</f>
        <v>274</v>
      </c>
      <c r="R26" s="23">
        <f>'WEEKLY COMPETITIVE REPORT'!R26</f>
        <v>342</v>
      </c>
      <c r="S26" s="65">
        <f>'WEEKLY COMPETITIVE REPORT'!S26</f>
        <v>-18.25860948667966</v>
      </c>
      <c r="T26" s="15">
        <f>'WEEKLY COMPETITIVE REPORT'!T26/X4</f>
        <v>29475.578406169665</v>
      </c>
      <c r="U26" s="15">
        <f t="shared" si="4"/>
        <v>230.99522585383767</v>
      </c>
      <c r="V26" s="26">
        <f t="shared" si="5"/>
        <v>31092.544987146528</v>
      </c>
      <c r="W26" s="23">
        <f>'WEEKLY COMPETITIVE REPORT'!W26</f>
        <v>5287</v>
      </c>
      <c r="X26" s="57">
        <f>'WEEKLY COMPETITIVE REPORT'!X26</f>
        <v>5561</v>
      </c>
    </row>
    <row r="27" spans="1:24" ht="12.75" customHeight="1">
      <c r="A27" s="51">
        <v>14</v>
      </c>
      <c r="B27" s="4">
        <f>'WEEKLY COMPETITIVE REPORT'!B27</f>
        <v>13</v>
      </c>
      <c r="C27" s="4" t="str">
        <f>'WEEKLY COMPETITIVE REPORT'!C27</f>
        <v>GREEN ZONE</v>
      </c>
      <c r="D27" s="4" t="str">
        <f>'WEEKLY COMPETITIVE REPORT'!D27</f>
        <v>UNI</v>
      </c>
      <c r="E27" s="4" t="str">
        <f>'WEEKLY COMPETITIVE REPORT'!E27</f>
        <v>Karantanija</v>
      </c>
      <c r="F27" s="38">
        <f>'WEEKLY COMPETITIVE REPORT'!F27</f>
        <v>8</v>
      </c>
      <c r="G27" s="38">
        <f>'WEEKLY COMPETITIVE REPORT'!G27</f>
        <v>6</v>
      </c>
      <c r="H27" s="15">
        <f>'WEEKLY COMPETITIVE REPORT'!H27/X4</f>
        <v>790.4884318766067</v>
      </c>
      <c r="I27" s="15">
        <f>'WEEKLY COMPETITIVE REPORT'!I27/X17</f>
        <v>0.01043727115862127</v>
      </c>
      <c r="J27" s="23">
        <f>'WEEKLY COMPETITIVE REPORT'!J27</f>
        <v>121</v>
      </c>
      <c r="K27" s="23">
        <f>'WEEKLY COMPETITIVE REPORT'!K27</f>
        <v>102</v>
      </c>
      <c r="L27" s="65">
        <f>'WEEKLY COMPETITIVE REPORT'!L27</f>
        <v>23.991935483870975</v>
      </c>
      <c r="M27" s="15">
        <f t="shared" si="3"/>
        <v>131.74807197943446</v>
      </c>
      <c r="N27" s="38">
        <f>'WEEKLY COMPETITIVE REPORT'!N27</f>
        <v>6</v>
      </c>
      <c r="O27" s="15">
        <f>'WEEKLY COMPETITIVE REPORT'!O27/X4</f>
        <v>1133.6760925449871</v>
      </c>
      <c r="P27" s="15">
        <f>'WEEKLY COMPETITIVE REPORT'!P27/X17</f>
        <v>0.023820546273304995</v>
      </c>
      <c r="Q27" s="23">
        <f>'WEEKLY COMPETITIVE REPORT'!Q27</f>
        <v>180</v>
      </c>
      <c r="R27" s="23">
        <f>'WEEKLY COMPETITIVE REPORT'!R27</f>
        <v>243</v>
      </c>
      <c r="S27" s="65">
        <f>'WEEKLY COMPETITIVE REPORT'!S27</f>
        <v>-22.084805653710248</v>
      </c>
      <c r="T27" s="15">
        <f>'WEEKLY COMPETITIVE REPORT'!T27/X17</f>
        <v>0.910946508985312</v>
      </c>
      <c r="U27" s="15">
        <f t="shared" si="4"/>
        <v>188.94601542416453</v>
      </c>
      <c r="V27" s="26">
        <f t="shared" si="5"/>
        <v>1134.5870390539724</v>
      </c>
      <c r="W27" s="23">
        <f>'WEEKLY COMPETITIVE REPORT'!W27</f>
        <v>9699</v>
      </c>
      <c r="X27" s="57">
        <f>'WEEKLY COMPETITIVE REPORT'!X27</f>
        <v>9879</v>
      </c>
    </row>
    <row r="28" spans="1:24" ht="12.75">
      <c r="A28" s="51">
        <v>15</v>
      </c>
      <c r="B28" s="4">
        <f>'WEEKLY COMPETITIVE REPORT'!B28</f>
        <v>8</v>
      </c>
      <c r="C28" s="4" t="str">
        <f>'WEEKLY COMPETITIVE REPORT'!C28</f>
        <v>ALICE IN WONDERLAND</v>
      </c>
      <c r="D28" s="4" t="str">
        <f>'WEEKLY COMPETITIVE REPORT'!D28</f>
        <v>WDI</v>
      </c>
      <c r="E28" s="4" t="str">
        <f>'WEEKLY COMPETITIVE REPORT'!E28</f>
        <v>CENEX</v>
      </c>
      <c r="F28" s="38">
        <f>'WEEKLY COMPETITIVE REPORT'!F28</f>
        <v>9</v>
      </c>
      <c r="G28" s="38">
        <f>'WEEKLY COMPETITIVE REPORT'!G28</f>
        <v>8</v>
      </c>
      <c r="H28" s="15">
        <f>'WEEKLY COMPETITIVE REPORT'!H28/X4</f>
        <v>655.5269922879177</v>
      </c>
      <c r="I28" s="15">
        <f>'WEEKLY COMPETITIVE REPORT'!I28/X17</f>
        <v>0.035099532847944113</v>
      </c>
      <c r="J28" s="23">
        <f>'WEEKLY COMPETITIVE REPORT'!J28</f>
        <v>139</v>
      </c>
      <c r="K28" s="23">
        <f>'WEEKLY COMPETITIVE REPORT'!K28</f>
        <v>316</v>
      </c>
      <c r="L28" s="65">
        <f>'WEEKLY COMPETITIVE REPORT'!L28</f>
        <v>-69.42446043165468</v>
      </c>
      <c r="M28" s="15">
        <f t="shared" si="3"/>
        <v>81.94087403598971</v>
      </c>
      <c r="N28" s="38">
        <f>'WEEKLY COMPETITIVE REPORT'!N28</f>
        <v>8</v>
      </c>
      <c r="O28" s="15">
        <f>'WEEKLY COMPETITIVE REPORT'!O28/X4</f>
        <v>897.172236503856</v>
      </c>
      <c r="P28" s="15">
        <f>'WEEKLY COMPETITIVE REPORT'!P28/X17</f>
        <v>0.0686839779470561</v>
      </c>
      <c r="Q28" s="23">
        <f>'WEEKLY COMPETITIVE REPORT'!Q28</f>
        <v>230</v>
      </c>
      <c r="R28" s="23">
        <f>'WEEKLY COMPETITIVE REPORT'!R28</f>
        <v>657</v>
      </c>
      <c r="S28" s="65">
        <f>'WEEKLY COMPETITIVE REPORT'!S28</f>
        <v>-78.61519607843138</v>
      </c>
      <c r="T28" s="15">
        <f>'WEEKLY COMPETITIVE REPORT'!T28/X17</f>
        <v>2.7370901898068265</v>
      </c>
      <c r="U28" s="15">
        <f t="shared" si="4"/>
        <v>112.146529562982</v>
      </c>
      <c r="V28" s="26">
        <f t="shared" si="5"/>
        <v>899.9093266936628</v>
      </c>
      <c r="W28" s="23">
        <f>'WEEKLY COMPETITIVE REPORT'!W28</f>
        <v>26687</v>
      </c>
      <c r="X28" s="57">
        <f>'WEEKLY COMPETITIVE REPORT'!X28</f>
        <v>26917</v>
      </c>
    </row>
    <row r="29" spans="1:24" ht="12.75">
      <c r="A29" s="51">
        <v>16</v>
      </c>
      <c r="B29" s="4">
        <f>'WEEKLY COMPETITIVE REPORT'!B29</f>
        <v>14</v>
      </c>
      <c r="C29" s="4" t="str">
        <f>'WEEKLY COMPETITIVE REPORT'!C29</f>
        <v>LEAP YEAR</v>
      </c>
      <c r="D29" s="4" t="str">
        <f>'WEEKLY COMPETITIVE REPORT'!D29</f>
        <v>UNI</v>
      </c>
      <c r="E29" s="4" t="str">
        <f>'WEEKLY COMPETITIVE REPORT'!E29</f>
        <v>Karantanija</v>
      </c>
      <c r="F29" s="38">
        <f>'WEEKLY COMPETITIVE REPORT'!F29</f>
        <v>10</v>
      </c>
      <c r="G29" s="38">
        <f>'WEEKLY COMPETITIVE REPORT'!G29</f>
        <v>8</v>
      </c>
      <c r="H29" s="15">
        <f>'WEEKLY COMPETITIVE REPORT'!H29/X4</f>
        <v>543.7017994858612</v>
      </c>
      <c r="I29" s="15">
        <f>'WEEKLY COMPETITIVE REPORT'!I29/X17</f>
        <v>0.007722738941963722</v>
      </c>
      <c r="J29" s="23">
        <f>'WEEKLY COMPETITIVE REPORT'!J29</f>
        <v>82</v>
      </c>
      <c r="K29" s="23">
        <f>'WEEKLY COMPETITIVE REPORT'!K29</f>
        <v>86</v>
      </c>
      <c r="L29" s="65">
        <f>'WEEKLY COMPETITIVE REPORT'!L29</f>
        <v>15.258855585831071</v>
      </c>
      <c r="M29" s="15">
        <f t="shared" si="3"/>
        <v>67.96272493573265</v>
      </c>
      <c r="N29" s="38">
        <f>'WEEKLY COMPETITIVE REPORT'!N29</f>
        <v>8</v>
      </c>
      <c r="O29" s="15">
        <f>'WEEKLY COMPETITIVE REPORT'!O29/X4</f>
        <v>821.3367609254499</v>
      </c>
      <c r="P29" s="15">
        <f>'WEEKLY COMPETITIVE REPORT'!P29/X17</f>
        <v>0.01519296325912209</v>
      </c>
      <c r="Q29" s="23">
        <f>'WEEKLY COMPETITIVE REPORT'!Q29</f>
        <v>132</v>
      </c>
      <c r="R29" s="23">
        <f>'WEEKLY COMPETITIVE REPORT'!R29</f>
        <v>164</v>
      </c>
      <c r="S29" s="65">
        <f>'WEEKLY COMPETITIVE REPORT'!S29</f>
        <v>-11.495844875346265</v>
      </c>
      <c r="T29" s="15">
        <f>'WEEKLY COMPETITIVE REPORT'!T29/X4</f>
        <v>154178.66323907455</v>
      </c>
      <c r="U29" s="15">
        <f t="shared" si="4"/>
        <v>102.66709511568124</v>
      </c>
      <c r="V29" s="26">
        <f t="shared" si="5"/>
        <v>155000</v>
      </c>
      <c r="W29" s="23">
        <f>'WEEKLY COMPETITIVE REPORT'!W29</f>
        <v>27422</v>
      </c>
      <c r="X29" s="57">
        <f>'WEEKLY COMPETITIVE REPORT'!X29</f>
        <v>27554</v>
      </c>
    </row>
    <row r="30" spans="1:24" ht="12.75">
      <c r="A30" s="52">
        <v>17</v>
      </c>
      <c r="B30" s="4">
        <f>'WEEKLY COMPETITIVE REPORT'!B30</f>
        <v>15</v>
      </c>
      <c r="C30" s="4" t="str">
        <f>'WEEKLY COMPETITIVE REPORT'!C30</f>
        <v>VERONIKA DECIDES TO DIE</v>
      </c>
      <c r="D30" s="4" t="str">
        <f>'WEEKLY COMPETITIVE REPORT'!D30</f>
        <v>INDEP</v>
      </c>
      <c r="E30" s="4" t="str">
        <f>'WEEKLY COMPETITIVE REPORT'!E30</f>
        <v>Kolosej</v>
      </c>
      <c r="F30" s="38">
        <f>'WEEKLY COMPETITIVE REPORT'!F30</f>
        <v>6</v>
      </c>
      <c r="G30" s="38">
        <f>'WEEKLY COMPETITIVE REPORT'!G30</f>
        <v>1</v>
      </c>
      <c r="H30" s="15">
        <f>'WEEKLY COMPETITIVE REPORT'!H30/X4</f>
        <v>372.75064267352184</v>
      </c>
      <c r="I30" s="15">
        <f>'WEEKLY COMPETITIVE REPORT'!I30/X17</f>
        <v>0.006291822734733387</v>
      </c>
      <c r="J30" s="23">
        <f>'WEEKLY COMPETITIVE REPORT'!J30</f>
        <v>58</v>
      </c>
      <c r="K30" s="23">
        <f>'WEEKLY COMPETITIVE REPORT'!K30</f>
        <v>61</v>
      </c>
      <c r="L30" s="65">
        <f>'WEEKLY COMPETITIVE REPORT'!L30</f>
        <v>-3.0100334448160453</v>
      </c>
      <c r="M30" s="15">
        <f t="shared" si="3"/>
        <v>372.75064267352184</v>
      </c>
      <c r="N30" s="38">
        <f>'WEEKLY COMPETITIVE REPORT'!N30</f>
        <v>1</v>
      </c>
      <c r="O30" s="15">
        <f>'WEEKLY COMPETITIVE REPORT'!O30/X4</f>
        <v>748.0719794344473</v>
      </c>
      <c r="P30" s="15">
        <f>'WEEKLY COMPETITIVE REPORT'!P30/X17</f>
        <v>0.014624805353310046</v>
      </c>
      <c r="Q30" s="23">
        <f>'WEEKLY COMPETITIVE REPORT'!Q30</f>
        <v>121</v>
      </c>
      <c r="R30" s="23">
        <f>'WEEKLY COMPETITIVE REPORT'!R30</f>
        <v>149</v>
      </c>
      <c r="S30" s="65">
        <f>'WEEKLY COMPETITIVE REPORT'!S30</f>
        <v>-16.258992805755398</v>
      </c>
      <c r="T30" s="15">
        <f>'WEEKLY COMPETITIVE REPORT'!T30/X4</f>
        <v>18821.33676092545</v>
      </c>
      <c r="U30" s="15">
        <f t="shared" si="4"/>
        <v>748.0719794344473</v>
      </c>
      <c r="V30" s="26">
        <f t="shared" si="5"/>
        <v>19569.408740359897</v>
      </c>
      <c r="W30" s="23">
        <f>'WEEKLY COMPETITIVE REPORT'!W30</f>
        <v>3238</v>
      </c>
      <c r="X30" s="57">
        <f>'WEEKLY COMPETITIVE REPORT'!X30</f>
        <v>3359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3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4"/>
        <v>#DIV/0!</v>
      </c>
      <c r="V31" s="26">
        <f t="shared" si="5"/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110</v>
      </c>
      <c r="H34" s="33">
        <f>SUM(H14:H33)</f>
        <v>142462.72493573267</v>
      </c>
      <c r="I34" s="32">
        <f>SUM(I14:I33)</f>
        <v>113835.53512977187</v>
      </c>
      <c r="J34" s="32">
        <f>SUM(J14:J33)</f>
        <v>22444</v>
      </c>
      <c r="K34" s="32">
        <f>SUM(K14:K33)</f>
        <v>18164</v>
      </c>
      <c r="L34" s="65">
        <f>'WEEKLY COMPETITIVE REPORT'!L34</f>
        <v>20.264756944444457</v>
      </c>
      <c r="M34" s="33">
        <f>H34/G34</f>
        <v>1295.1156812339334</v>
      </c>
      <c r="N34" s="41">
        <f>'WEEKLY COMPETITIVE REPORT'!N34</f>
        <v>110</v>
      </c>
      <c r="O34" s="32">
        <f>SUM(O14:O33)</f>
        <v>198258.35475578404</v>
      </c>
      <c r="P34" s="32">
        <f>SUM(P14:P33)</f>
        <v>197965.41795211288</v>
      </c>
      <c r="Q34" s="32">
        <f>SUM(Q14:Q33)</f>
        <v>33366</v>
      </c>
      <c r="R34" s="32">
        <f>SUM(R14:R33)</f>
        <v>34610</v>
      </c>
      <c r="S34" s="66">
        <f>O34/P34-100%</f>
        <v>0.0014797372526045294</v>
      </c>
      <c r="T34" s="32">
        <f>SUM(T14:T33)</f>
        <v>1303355.8331266725</v>
      </c>
      <c r="U34" s="33">
        <f>O34/N34</f>
        <v>1802.3486795980366</v>
      </c>
      <c r="V34" s="32">
        <f>SUM(V14:V33)</f>
        <v>1501614.187882457</v>
      </c>
      <c r="W34" s="32">
        <f>SUM(W14:W33)</f>
        <v>258586</v>
      </c>
      <c r="X34" s="36">
        <f>SUM(X14:X33)</f>
        <v>291952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2009-10-01T10:21:10Z</cp:lastPrinted>
  <dcterms:created xsi:type="dcterms:W3CDTF">1998-07-08T11:15:35Z</dcterms:created>
  <dcterms:modified xsi:type="dcterms:W3CDTF">2010-05-13T13:14:14Z</dcterms:modified>
  <cp:category/>
  <cp:version/>
  <cp:contentType/>
  <cp:contentStatus/>
</cp:coreProperties>
</file>